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365" windowHeight="12300" firstSheet="2" activeTab="10"/>
  </bookViews>
  <sheets>
    <sheet name="Приложение 1" sheetId="1" r:id="rId1"/>
    <sheet name="Приложение2" sheetId="2" r:id="rId2"/>
    <sheet name="Приложение3" sheetId="3" r:id="rId3"/>
    <sheet name="Приложение 4" sheetId="13" r:id="rId4"/>
    <sheet name="Приложение4" sheetId="4" state="hidden" r:id="rId5"/>
    <sheet name="Пиложение 5" sheetId="14" r:id="rId6"/>
    <sheet name="Приложение6" sheetId="6" r:id="rId7"/>
    <sheet name="Приложение7" sheetId="7" r:id="rId8"/>
    <sheet name="Приложение8" sheetId="8" r:id="rId9"/>
    <sheet name="Приложение 9" sheetId="11" r:id="rId10"/>
    <sheet name="Приложение10" sheetId="10" r:id="rId11"/>
  </sheets>
  <externalReferences>
    <externalReference r:id="rId12"/>
  </externalReferences>
  <definedNames>
    <definedName name="PRB_D_IF_Rep_1" localSheetId="0">'Приложение 1'!$A$5:$B$41</definedName>
    <definedName name="XEON1_Budget08K_PRB_D_IF_Rep_2" localSheetId="1">Приложение2!$A$11:$B$20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4" l="1"/>
  <c r="G19" i="14" l="1"/>
  <c r="H19" i="14"/>
  <c r="H16" i="14" s="1"/>
  <c r="G16" i="14"/>
  <c r="G31" i="14"/>
  <c r="H31" i="14"/>
  <c r="G32" i="14"/>
  <c r="H32" i="14"/>
  <c r="H72" i="13" l="1"/>
  <c r="J71" i="13"/>
  <c r="J70" i="13" s="1"/>
  <c r="I71" i="13"/>
  <c r="I70" i="13" s="1"/>
  <c r="I99" i="13" s="1"/>
  <c r="H71" i="13"/>
  <c r="H70" i="13" s="1"/>
  <c r="I71" i="3"/>
  <c r="J71" i="3"/>
  <c r="D15" i="1" l="1"/>
  <c r="E15" i="1"/>
  <c r="C15" i="1"/>
  <c r="H72" i="3" l="1"/>
  <c r="F20" i="14"/>
  <c r="F69" i="14" l="1"/>
  <c r="F68" i="14" s="1"/>
  <c r="F67" i="14" s="1"/>
  <c r="I15" i="13"/>
  <c r="H22" i="14"/>
  <c r="C11" i="10"/>
  <c r="C12" i="10"/>
  <c r="C13" i="10"/>
  <c r="C14" i="10"/>
  <c r="C15" i="10"/>
  <c r="C16" i="10"/>
  <c r="C10" i="10"/>
  <c r="E10" i="10"/>
  <c r="F10" i="10"/>
  <c r="D10" i="10"/>
  <c r="G25" i="14"/>
  <c r="G24" i="14" s="1"/>
  <c r="G23" i="14" s="1"/>
  <c r="G22" i="14" s="1"/>
  <c r="H25" i="14"/>
  <c r="H24" i="14" s="1"/>
  <c r="H23" i="14" s="1"/>
  <c r="F25" i="14"/>
  <c r="G77" i="14"/>
  <c r="H77" i="14"/>
  <c r="G79" i="14"/>
  <c r="H79" i="14"/>
  <c r="G85" i="14"/>
  <c r="G84" i="14" s="1"/>
  <c r="G86" i="14"/>
  <c r="H86" i="14"/>
  <c r="H85" i="14" s="1"/>
  <c r="H84" i="14" s="1"/>
  <c r="F85" i="14"/>
  <c r="F84" i="14" s="1"/>
  <c r="F86" i="14"/>
  <c r="F81" i="14"/>
  <c r="F80" i="14" s="1"/>
  <c r="F79" i="14" s="1"/>
  <c r="F78" i="14" s="1"/>
  <c r="F77" i="14" s="1"/>
  <c r="F75" i="14"/>
  <c r="F74" i="14" s="1"/>
  <c r="F73" i="14" s="1"/>
  <c r="F72" i="14" s="1"/>
  <c r="F71" i="14" s="1"/>
  <c r="F52" i="14"/>
  <c r="F51" i="14" s="1"/>
  <c r="F50" i="14" s="1"/>
  <c r="G53" i="14"/>
  <c r="G52" i="14" s="1"/>
  <c r="G51" i="14" s="1"/>
  <c r="G50" i="14" s="1"/>
  <c r="H53" i="14"/>
  <c r="H52" i="14" s="1"/>
  <c r="H51" i="14" s="1"/>
  <c r="H50" i="14" s="1"/>
  <c r="F53" i="14"/>
  <c r="G48" i="14"/>
  <c r="G47" i="14" s="1"/>
  <c r="H48" i="14"/>
  <c r="H47" i="14" s="1"/>
  <c r="F48" i="14"/>
  <c r="F47" i="14" s="1"/>
  <c r="F32" i="14"/>
  <c r="F29" i="14"/>
  <c r="F28" i="14" s="1"/>
  <c r="F27" i="14" s="1"/>
  <c r="F24" i="14"/>
  <c r="F23" i="14" s="1"/>
  <c r="F22" i="14" s="1"/>
  <c r="G15" i="14"/>
  <c r="G97" i="14" s="1"/>
  <c r="H15" i="14"/>
  <c r="H97" i="14" s="1"/>
  <c r="F19" i="14"/>
  <c r="F16" i="14" s="1"/>
  <c r="F15" i="14" s="1"/>
  <c r="H90" i="13"/>
  <c r="H68" i="13"/>
  <c r="H67" i="13"/>
  <c r="J56" i="13"/>
  <c r="J55" i="13" s="1"/>
  <c r="I56" i="13"/>
  <c r="H56" i="13"/>
  <c r="H55" i="13" s="1"/>
  <c r="H99" i="13" s="1"/>
  <c r="H15" i="13" s="1"/>
  <c r="I55" i="13"/>
  <c r="J53" i="13"/>
  <c r="J52" i="13" s="1"/>
  <c r="I53" i="13"/>
  <c r="H53" i="13"/>
  <c r="H52" i="13" s="1"/>
  <c r="I52" i="13"/>
  <c r="J48" i="13"/>
  <c r="J47" i="13" s="1"/>
  <c r="I48" i="13"/>
  <c r="H48" i="13"/>
  <c r="H47" i="13" s="1"/>
  <c r="I47" i="13"/>
  <c r="J39" i="13"/>
  <c r="I39" i="13"/>
  <c r="H39" i="13"/>
  <c r="H35" i="13"/>
  <c r="H34" i="13"/>
  <c r="H33" i="13" s="1"/>
  <c r="I17" i="13"/>
  <c r="I16" i="13" s="1"/>
  <c r="H17" i="13"/>
  <c r="J16" i="13"/>
  <c r="H17" i="3"/>
  <c r="F97" i="14" l="1"/>
  <c r="F83" i="14"/>
  <c r="H83" i="14"/>
  <c r="G83" i="14"/>
  <c r="J99" i="13"/>
  <c r="J15" i="13" s="1"/>
  <c r="H16" i="13"/>
  <c r="H56" i="3"/>
  <c r="H90" i="3" l="1"/>
  <c r="J70" i="3"/>
  <c r="I70" i="3"/>
  <c r="H71" i="3"/>
  <c r="H70" i="3" s="1"/>
  <c r="H99" i="3" s="1"/>
  <c r="F98" i="14" s="1"/>
  <c r="H68" i="3"/>
  <c r="H67" i="3"/>
  <c r="J56" i="3"/>
  <c r="J55" i="3" s="1"/>
  <c r="I56" i="3"/>
  <c r="I55" i="3" s="1"/>
  <c r="H55" i="3"/>
  <c r="J53" i="3"/>
  <c r="J52" i="3" s="1"/>
  <c r="I53" i="3"/>
  <c r="I52" i="3" s="1"/>
  <c r="H53" i="3"/>
  <c r="H52" i="3" s="1"/>
  <c r="J48" i="3"/>
  <c r="J47" i="3" s="1"/>
  <c r="I48" i="3"/>
  <c r="H48" i="3"/>
  <c r="I47" i="3"/>
  <c r="H47" i="3"/>
  <c r="J39" i="3"/>
  <c r="I39" i="3"/>
  <c r="H39" i="3"/>
  <c r="H35" i="3"/>
  <c r="H34" i="3"/>
  <c r="H33" i="3"/>
  <c r="J16" i="3"/>
  <c r="I17" i="3"/>
  <c r="I16" i="3" s="1"/>
  <c r="I99" i="3" l="1"/>
  <c r="G98" i="14" s="1"/>
  <c r="H16" i="3"/>
  <c r="H15" i="3" s="1"/>
  <c r="C20" i="2" s="1"/>
  <c r="J99" i="3"/>
  <c r="J15" i="3" l="1"/>
  <c r="E20" i="2" s="1"/>
  <c r="H98" i="14"/>
  <c r="I15" i="3"/>
  <c r="D20" i="2" s="1"/>
  <c r="D37" i="1"/>
  <c r="E37" i="1"/>
  <c r="C16" i="1"/>
  <c r="B25" i="11" l="1"/>
  <c r="J27" i="4" l="1"/>
  <c r="I26" i="4"/>
  <c r="J26" i="4"/>
  <c r="H26" i="4"/>
  <c r="J23" i="4"/>
  <c r="I23" i="4"/>
  <c r="H23" i="4"/>
  <c r="I21" i="4"/>
  <c r="J21" i="4"/>
  <c r="I22" i="4"/>
  <c r="J22" i="4"/>
  <c r="H22" i="4"/>
  <c r="H21" i="4"/>
  <c r="H20" i="4" s="1"/>
  <c r="H69" i="4" l="1"/>
  <c r="H70" i="4"/>
  <c r="H71" i="4"/>
  <c r="B27" i="11" l="1"/>
  <c r="D28" i="11"/>
  <c r="E28" i="11" l="1"/>
  <c r="C28" i="11"/>
  <c r="B26" i="11"/>
  <c r="B28" i="11" s="1"/>
  <c r="H34" i="4" l="1"/>
  <c r="H33" i="4" s="1"/>
  <c r="J34" i="4"/>
  <c r="J33" i="4" s="1"/>
  <c r="I34" i="4"/>
  <c r="I33" i="4" s="1"/>
  <c r="H27" i="4" l="1"/>
  <c r="H87" i="4" l="1"/>
  <c r="H95" i="4" l="1"/>
  <c r="H67" i="4"/>
  <c r="C37" i="1" l="1"/>
  <c r="I52" i="4"/>
  <c r="J52" i="4"/>
  <c r="H52" i="4"/>
  <c r="J85" i="4" l="1"/>
  <c r="I74" i="4"/>
  <c r="I73" i="4" s="1"/>
  <c r="I75" i="4"/>
  <c r="H75" i="4"/>
  <c r="H74" i="4" s="1"/>
  <c r="H73" i="4" s="1"/>
  <c r="H57" i="4"/>
  <c r="I56" i="4"/>
  <c r="I55" i="4" s="1"/>
  <c r="J56" i="4"/>
  <c r="J55" i="4" s="1"/>
  <c r="H56" i="4"/>
  <c r="J38" i="4"/>
  <c r="I38" i="4"/>
  <c r="D13" i="1"/>
  <c r="E13" i="1"/>
  <c r="I54" i="4" l="1"/>
  <c r="I53" i="4"/>
  <c r="J54" i="4"/>
  <c r="J53" i="4"/>
  <c r="I65" i="4" l="1"/>
  <c r="I64" i="4" s="1"/>
  <c r="J65" i="4"/>
  <c r="J64" i="4" s="1"/>
  <c r="H65" i="4"/>
  <c r="H63" i="4" s="1"/>
  <c r="I45" i="4"/>
  <c r="I44" i="4" s="1"/>
  <c r="J45" i="4"/>
  <c r="J44" i="4" s="1"/>
  <c r="I40" i="4"/>
  <c r="I39" i="4" s="1"/>
  <c r="J40" i="4"/>
  <c r="J39" i="4" s="1"/>
  <c r="H40" i="4"/>
  <c r="H39" i="4" s="1"/>
  <c r="H45" i="4"/>
  <c r="H44" i="4" s="1"/>
  <c r="I31" i="4"/>
  <c r="J31" i="4"/>
  <c r="I32" i="4"/>
  <c r="J32" i="4"/>
  <c r="K32" i="4"/>
  <c r="L32" i="4"/>
  <c r="M32" i="4"/>
  <c r="H31" i="4"/>
  <c r="H32" i="4"/>
  <c r="H28" i="4"/>
  <c r="K101" i="4"/>
  <c r="L101" i="4"/>
  <c r="M101" i="4"/>
  <c r="I80" i="4"/>
  <c r="J80" i="4"/>
  <c r="H80" i="4"/>
  <c r="H91" i="4"/>
  <c r="I92" i="4"/>
  <c r="I95" i="4"/>
  <c r="J95" i="4"/>
  <c r="I99" i="4"/>
  <c r="I98" i="4" s="1"/>
  <c r="J99" i="4"/>
  <c r="J98" i="4" s="1"/>
  <c r="H96" i="4"/>
  <c r="I79" i="4" l="1"/>
  <c r="J79" i="4"/>
  <c r="H64" i="4"/>
  <c r="H79" i="4"/>
  <c r="I30" i="4"/>
  <c r="L30" i="4" s="1"/>
  <c r="H30" i="4"/>
  <c r="J30" i="4"/>
  <c r="M30" i="4" s="1"/>
  <c r="J97" i="4"/>
  <c r="K96" i="4"/>
  <c r="J92" i="4"/>
  <c r="M92" i="4" s="1"/>
  <c r="L92" i="4"/>
  <c r="J91" i="4"/>
  <c r="J90" i="4" s="1"/>
  <c r="J89" i="4" s="1"/>
  <c r="J88" i="4" s="1"/>
  <c r="M88" i="4" s="1"/>
  <c r="I91" i="4"/>
  <c r="I90" i="4" s="1"/>
  <c r="I89" i="4" s="1"/>
  <c r="I88" i="4" s="1"/>
  <c r="L88" i="4" s="1"/>
  <c r="H90" i="4"/>
  <c r="H89" i="4" s="1"/>
  <c r="H88" i="4" s="1"/>
  <c r="I86" i="4"/>
  <c r="I85" i="4" s="1"/>
  <c r="H86" i="4"/>
  <c r="H85" i="4" s="1"/>
  <c r="H84" i="4"/>
  <c r="H83" i="4"/>
  <c r="J76" i="4"/>
  <c r="K73" i="4"/>
  <c r="J68" i="4"/>
  <c r="I68" i="4"/>
  <c r="J66" i="4"/>
  <c r="I66" i="4"/>
  <c r="H66" i="4"/>
  <c r="J59" i="4"/>
  <c r="H55" i="4"/>
  <c r="M53" i="4"/>
  <c r="L53" i="4"/>
  <c r="J51" i="4"/>
  <c r="J50" i="4" s="1"/>
  <c r="J49" i="4" s="1"/>
  <c r="I51" i="4"/>
  <c r="I50" i="4" s="1"/>
  <c r="I49" i="4" s="1"/>
  <c r="H51" i="4"/>
  <c r="H50" i="4" s="1"/>
  <c r="H49" i="4" s="1"/>
  <c r="K49" i="4" s="1"/>
  <c r="J47" i="4"/>
  <c r="J46" i="4" s="1"/>
  <c r="I47" i="4"/>
  <c r="I46" i="4" s="1"/>
  <c r="J37" i="4"/>
  <c r="I37" i="4"/>
  <c r="H38" i="4"/>
  <c r="H37" i="4" s="1"/>
  <c r="J29" i="4"/>
  <c r="I29" i="4"/>
  <c r="J28" i="4"/>
  <c r="I28" i="4"/>
  <c r="J25" i="4"/>
  <c r="I25" i="4"/>
  <c r="J20" i="4"/>
  <c r="I20" i="4"/>
  <c r="E39" i="1"/>
  <c r="D39" i="1"/>
  <c r="C39" i="1"/>
  <c r="C35" i="1"/>
  <c r="C34" i="1" s="1"/>
  <c r="E34" i="1"/>
  <c r="D34" i="1"/>
  <c r="E33" i="1"/>
  <c r="E31" i="1"/>
  <c r="E30" i="1" s="1"/>
  <c r="D31" i="1"/>
  <c r="D30" i="1" s="1"/>
  <c r="C31" i="1"/>
  <c r="C30" i="1" s="1"/>
  <c r="D27" i="1"/>
  <c r="E27" i="1" s="1"/>
  <c r="D26" i="1"/>
  <c r="E26" i="1" s="1"/>
  <c r="C24" i="1"/>
  <c r="C23" i="1" s="1"/>
  <c r="E21" i="1"/>
  <c r="D21" i="1"/>
  <c r="C21" i="1"/>
  <c r="E19" i="1"/>
  <c r="D19" i="1"/>
  <c r="C19" i="1"/>
  <c r="E16" i="1"/>
  <c r="E12" i="1" s="1"/>
  <c r="D16" i="1"/>
  <c r="D12" i="1" s="1"/>
  <c r="C13" i="1"/>
  <c r="C12" i="1" s="1"/>
  <c r="E10" i="1"/>
  <c r="E9" i="1" s="1"/>
  <c r="D10" i="1"/>
  <c r="D9" i="1" s="1"/>
  <c r="C10" i="1"/>
  <c r="C9" i="1" s="1"/>
  <c r="E7" i="1"/>
  <c r="E6" i="1" s="1"/>
  <c r="D7" i="1"/>
  <c r="D6" i="1" s="1"/>
  <c r="C7" i="1"/>
  <c r="C6" i="1" s="1"/>
  <c r="C29" i="1" l="1"/>
  <c r="E29" i="1"/>
  <c r="E28" i="1" s="1"/>
  <c r="D29" i="1"/>
  <c r="D28" i="1" s="1"/>
  <c r="C28" i="1"/>
  <c r="I27" i="4"/>
  <c r="H78" i="4"/>
  <c r="H53" i="4"/>
  <c r="K53" i="4" s="1"/>
  <c r="H54" i="4"/>
  <c r="I63" i="4"/>
  <c r="I62" i="4" s="1"/>
  <c r="L62" i="4" s="1"/>
  <c r="H77" i="4"/>
  <c r="K77" i="4" s="1"/>
  <c r="J75" i="4"/>
  <c r="J74" i="4" s="1"/>
  <c r="J73" i="4" s="1"/>
  <c r="J78" i="4"/>
  <c r="J77" i="4" s="1"/>
  <c r="M77" i="4" s="1"/>
  <c r="I78" i="4"/>
  <c r="I77" i="4" s="1"/>
  <c r="L77" i="4" s="1"/>
  <c r="H62" i="4"/>
  <c r="K62" i="4" s="1"/>
  <c r="H36" i="4"/>
  <c r="K36" i="4" s="1"/>
  <c r="J36" i="4"/>
  <c r="M36" i="4" s="1"/>
  <c r="I36" i="4"/>
  <c r="L36" i="4" s="1"/>
  <c r="J63" i="4"/>
  <c r="J62" i="4" s="1"/>
  <c r="M62" i="4" s="1"/>
  <c r="H94" i="4"/>
  <c r="H93" i="4" s="1"/>
  <c r="H92" i="4" s="1"/>
  <c r="K92" i="4" s="1"/>
  <c r="I19" i="4"/>
  <c r="I18" i="4" s="1"/>
  <c r="H19" i="4"/>
  <c r="H18" i="4" s="1"/>
  <c r="H17" i="4" s="1"/>
  <c r="J19" i="4"/>
  <c r="J18" i="4" s="1"/>
  <c r="J17" i="4" s="1"/>
  <c r="J16" i="4" s="1"/>
  <c r="K30" i="4"/>
  <c r="K88" i="4"/>
  <c r="C5" i="1"/>
  <c r="C47" i="1" s="1"/>
  <c r="D5" i="1"/>
  <c r="E5" i="1"/>
  <c r="J100" i="4" l="1"/>
  <c r="I17" i="4"/>
  <c r="I16" i="4" s="1"/>
  <c r="I100" i="4" s="1"/>
  <c r="H16" i="4"/>
  <c r="H100" i="4" s="1"/>
  <c r="E47" i="1"/>
  <c r="E16" i="2" s="1"/>
  <c r="E15" i="2" s="1"/>
  <c r="E14" i="2" s="1"/>
  <c r="E13" i="2" s="1"/>
  <c r="D47" i="1"/>
  <c r="D16" i="2" s="1"/>
  <c r="D15" i="2" s="1"/>
  <c r="D14" i="2" s="1"/>
  <c r="D13" i="2" s="1"/>
  <c r="J15" i="4" l="1"/>
  <c r="I15" i="4"/>
  <c r="H15" i="4"/>
  <c r="C16" i="2"/>
  <c r="C15" i="2" s="1"/>
  <c r="C14" i="2" s="1"/>
  <c r="C13" i="2" s="1"/>
  <c r="C19" i="2" l="1"/>
  <c r="C18" i="2" s="1"/>
  <c r="C17" i="2" s="1"/>
  <c r="C11" i="2" s="1"/>
  <c r="C12" i="2" s="1"/>
  <c r="H103" i="4"/>
  <c r="H104" i="4" s="1"/>
  <c r="D19" i="2"/>
  <c r="D18" i="2" s="1"/>
  <c r="D17" i="2" s="1"/>
  <c r="D11" i="2" s="1"/>
  <c r="D12" i="2" s="1"/>
  <c r="I103" i="4"/>
  <c r="E19" i="2"/>
  <c r="E18" i="2" s="1"/>
  <c r="E17" i="2" s="1"/>
  <c r="E11" i="2" s="1"/>
  <c r="E12" i="2" s="1"/>
  <c r="J103" i="4"/>
  <c r="K15" i="4"/>
  <c r="L15" i="4"/>
  <c r="M15" i="4"/>
  <c r="K17" i="7"/>
  <c r="J17" i="7"/>
  <c r="D17" i="7"/>
  <c r="J104" i="4" l="1"/>
  <c r="I104" i="4"/>
  <c r="D17" i="6"/>
  <c r="I17" i="6" s="1"/>
  <c r="E16" i="10" l="1"/>
  <c r="D16" i="10"/>
  <c r="F11" i="10"/>
  <c r="F16" i="10"/>
  <c r="E17" i="7"/>
</calcChain>
</file>

<file path=xl/connections.xml><?xml version="1.0" encoding="utf-8"?>
<connections xmlns="http://schemas.openxmlformats.org/spreadsheetml/2006/main">
  <connection id="1" keepAlive="1" name="PRB_D_IF_Rep1" type="5" refreshedVersion="2" background="1" refreshOnLoad="1" saveData="1">
    <dbPr connection="Provider=SQLOLEDB.1;Persist Security Info=True;User ID=Admin;Initial Catalog=Budget14K;Data Source=KALININ;Use Procedure for Prepare=1;Auto Translate=True;Packet Size=4096;Workstation ID=405_SUKIYAZOVA;Use Encryption for Data=False;Tag with column collation when possible=False" command="select PRB_D_IF_Rep.Code, PRB_D_IF_Rep.Name, PRB_D_IF_Rep.SUMM  FROM PRB_D_IF_Rep  where UserCode=SUser_Name(SUser_ID()) order by PRB_D_IF_Rep.SORT"/>
  </connection>
  <connection id="2" keepAlive="1" name="PRB_D_IF_Rep2" type="5" refreshedVersion="2" background="1" refreshOnLoad="1" saveData="1">
    <dbPr connection="Provider=SQLOLEDB.1;Persist Security Info=True;User ID=Admin;Initial Catalog=Budget14K;Data Source=KALININ;Use Procedure for Prepare=1;Auto Translate=True;Packet Size=4096;Workstation ID=405_SUKIYAZOVA;Use Encryption for Data=False;Tag with column collation when possible=False" command="select PRB_D_IF_Rep.Code, PRB_D_IF_Rep.Name, PRB_D_IF_Rep.SUMM  FROM PRB_D_IF_Rep  where UserCode=SUser_Name(SUser_ID()) order by PRB_D_IF_Rep.SORT"/>
  </connection>
  <connection id="3" odcFile="D:\Отчеты_из_Excel_Wor_2008\XEON1 Budget08K PRB_D_IF_Rep.odc" keepAlive="1" name="XEON1 Budget08K PRB_D_IF_Rep1" type="5" refreshedVersion="2" background="1" refreshOnLoad="1" saveData="1">
    <dbPr connection="Provider=SQLOLEDB.1;Persist Security Info=True;User ID=Admin;Initial Catalog=Budget16K;Data Source=NEDVIG;Use Procedure for Prepare=1;Auto Translate=True;Packet Size=4096;Workstation ID=405_SUKIYAZOVA;Use Encryption for Data=False;Tag with column collation when possible=False" command="select PRB_D_IF_Rep.Code, PRB_D_IF_Rep.Name, PRB_D_IF_Rep.SUMM FROM PRB_D_IF_Rep Where UserCode=SUser_Name(SUser_ID()) order by PRB_D_IF_Rep.SORT"/>
  </connection>
</connections>
</file>

<file path=xl/sharedStrings.xml><?xml version="1.0" encoding="utf-8"?>
<sst xmlns="http://schemas.openxmlformats.org/spreadsheetml/2006/main" count="2108" uniqueCount="569">
  <si>
    <t>(тыс. рублей)</t>
  </si>
  <si>
    <t>Код бюджетной классификации Российской Федерации</t>
  </si>
  <si>
    <t xml:space="preserve">Наименование </t>
  </si>
  <si>
    <t>2025 год</t>
  </si>
  <si>
    <t>2026 год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</si>
  <si>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</si>
  <si>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</si>
  <si>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</si>
  <si>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</si>
  <si>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</si>
  <si>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</si>
  <si>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</si>
  <si>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</si>
  <si>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 xml:space="preserve">НАЛОГИ НА СОВОКУПНЫЙ ДОХОД
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</si>
  <si>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</si>
  <si>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</si>
  <si>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</si>
  <si>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</si>
  <si>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</si>
  <si>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</si>
  <si>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</si>
  <si>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</si>
  <si>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</si>
  <si>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</si>
  <si>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</si>
  <si>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</si>
  <si>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</si>
  <si>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</si>
  <si>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</si>
  <si>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>1 06 06040 00 0000 110</t>
  </si>
  <si>
    <t>Земельный налог с физических лиц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</si>
  <si>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</si>
  <si>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</si>
  <si>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</si>
  <si>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1 13 0000 00 00000 000</t>
  </si>
  <si>
    <t>ДОХОДЫ ОТ ОКАЗАНИЯ ПЛАТНЫХ УСЛУГ И КОМПЕНСАЦИИ ЗАТРАТ ГОСУДАРСТВА</t>
  </si>
  <si>
    <t>Прочие доходы от компенсации затрат бюджетов сельских поселений</t>
  </si>
  <si>
    <t>1 16 00000 00 0000 000</t>
  </si>
  <si>
    <t>ШТРАФЫ, САНКЦИИ, ВОЗМЕЩЕНИЕ УЩЕРБА</t>
  </si>
  <si>
    <t xml:space="preserve">1 16 02000 02 0000 140
</t>
  </si>
  <si>
    <t xml:space="preserve">Административные штрафы, установленные законами субъектов Российской Федерации об административных правонарушениях
</t>
  </si>
  <si>
    <t>1 16 02020 02 0000 140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</si>
  <si>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
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</si>
  <si>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</si>
  <si>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</si>
  <si>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</si>
  <si>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</si>
  <si>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</si>
  <si>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</si>
  <si>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</si>
  <si>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 xml:space="preserve">Дотации на выравнивание бюджетной обеспеченности 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</si>
  <si>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</si>
  <si>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</si>
  <si>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2 02 15002 10 0000 150</t>
  </si>
  <si>
    <t>2 02 03000 00 0000 150</t>
  </si>
  <si>
    <t>Субвенции бюджетам бюджетной системы Российской Федерации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</si>
  <si>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</si>
  <si>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</si>
  <si>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</si>
  <si>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</si>
  <si>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</si>
  <si>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</si>
  <si>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</si>
  <si>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2 02 40000 00 0000 150</t>
  </si>
  <si>
    <t>Иные межбюджетные трансферты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</si>
  <si>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</si>
  <si>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</si>
  <si>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2 02 40014 10 0000 150</t>
  </si>
  <si>
    <t>2 02 25555 10 0000 150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</si>
  <si>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</si>
  <si>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</si>
  <si>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</si>
  <si>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</si>
  <si>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Всего доходов</t>
  </si>
  <si>
    <t xml:space="preserve">Источники финансирования дефицита </t>
  </si>
  <si>
    <t>Наименование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</si>
  <si>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</si>
  <si>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</si>
  <si>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</si>
  <si>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</si>
  <si>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</si>
  <si>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</si>
  <si>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</si>
  <si>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</si>
  <si>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</si>
  <si>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01 05 02 01 10 0000 510</t>
  </si>
  <si>
    <t>Увеличение прочих остатков денежных средств бюджетов  сельских поселений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</si>
  <si>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</si>
  <si>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</si>
  <si>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</si>
  <si>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</si>
  <si>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</si>
  <si>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</si>
  <si>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01 05 02 01 10 0000 610</t>
  </si>
  <si>
    <t>Уменьшение прочих остатков денежных средств бюджетов сельских поселений</t>
  </si>
  <si>
    <t>Приложение 3</t>
  </si>
  <si>
    <t>к Решению собрания депутатов Недвиговского сельского поселение Мясниковского района</t>
  </si>
  <si>
    <t xml:space="preserve">«О бюджете Недвиговского сельского поселения </t>
  </si>
  <si>
    <t xml:space="preserve">Распределение бюджетных ассигнований </t>
  </si>
  <si>
    <t>по разделам, подразделам, целевым статьям (муниципальным</t>
  </si>
  <si>
    <t xml:space="preserve"> программам Недвиговского сельского поселение Мясниковского района и непрограммным направлениям</t>
  </si>
  <si>
    <t xml:space="preserve"> деятельности), группам (подгруппам) видов расходов классификации</t>
  </si>
  <si>
    <t>Рз</t>
  </si>
  <si>
    <t>ПР</t>
  </si>
  <si>
    <t>ЦСР</t>
  </si>
  <si>
    <t>ВР</t>
  </si>
  <si>
    <t>ОБЩЕГОСУДАРСТВЕННЫЕ ВОПРОСЫ</t>
  </si>
  <si>
    <t>01</t>
  </si>
  <si>
    <t>00</t>
  </si>
  <si>
    <t>04</t>
  </si>
  <si>
    <t>Расходы на выплаты по оплате труда работников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</t>
  </si>
  <si>
    <t>89.1.00.00110</t>
  </si>
  <si>
    <t>Расходы на выплаты по оплате труда работников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</si>
  <si>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функций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</t>
  </si>
  <si>
    <t>89.1.00.00190</t>
  </si>
  <si>
    <t>Расходы на обеспечение функций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 (Закупка товаров, работ и услуг для обеспечения государственных (муниципальных) нужд)</t>
  </si>
  <si>
    <t>Расходы на обеспечение функций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 (Иные бюджетные ассигнования)</t>
  </si>
  <si>
    <t>89.9.00.72390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</si>
  <si>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</t>
  </si>
  <si>
    <t>99.9.00.85020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</si>
  <si>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 (Межбюджетные трансферты)</t>
  </si>
  <si>
    <t>Резервные фонды</t>
  </si>
  <si>
    <t>Резервный фонд Администрации Недвиговского сельского поселения в рамках финансового обеспечение непредвиденных расходов непрограммных расходов органа местного самоуправления Недвиговского сельского поселения</t>
  </si>
  <si>
    <t>99.1.00.90100</t>
  </si>
  <si>
    <t>Резервный фонд Администрации Недвиговского сельского поселения в рамках финансового обеспечение непредвиденных расходов непрограммных расходов органа местного самоуправления Недвиговского сельского поселения (Иные бюджетные ассигнования)</t>
  </si>
  <si>
    <t>Другие общегосударственные вопросы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</si>
  <si>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</t>
  </si>
  <si>
    <t>06.1.00.21100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</si>
  <si>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 (Закупка товаров, работ и услуг для обеспечения государственных (муниципальных) нужд)</t>
  </si>
  <si>
    <t>Реализация направления расходов по иным непрограммным мероприятиям в рамках обеспечения деятельности Администрации Недвиговского сельского поселения в рамках непрограммных расходов органа местного самоуправления Недвиговского сельского поселения</t>
  </si>
  <si>
    <t>Реализация направления расходов по иным непрограммным мероприятиям в рамках обеспечения деятельности Администрации Недвиговского сельского поселения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</si>
  <si>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99.9.00.21270</t>
  </si>
  <si>
    <t>Расходы на выполнение части полномочий по предоставлению муниципальных услуг в сфере градостроительства в соответствии с заключенными соглашениями в рамках непрограммных расходов органа местного самоуправления Недвиговского сельского поселения</t>
  </si>
  <si>
    <t>99.9.00.85520</t>
  </si>
  <si>
    <t>Расходы на выполнение части полномочий по предоставлению муниципальных услуг в сфере градостроительства в соответствии с заключенными соглашениями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</si>
  <si>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Условно утвержденные расходы в рамках непрограммных расходов органа местного самоуправления Недвиговского сельского поселения</t>
  </si>
  <si>
    <t>99.9.00.90110</t>
  </si>
  <si>
    <t>0,00 </t>
  </si>
  <si>
    <t>Условно утвержденные расходы в рамках непрограммных расходов органа местного самоуправления Недвиговского сельского поселения (Иные бюджетные ассигнования)</t>
  </si>
  <si>
    <t>НАЦИОНАЛЬНАЯ ОБОРОНА</t>
  </si>
  <si>
    <t>02</t>
  </si>
  <si>
    <t>Мобилизационная и вневойсковая подготовка</t>
  </si>
  <si>
    <t>03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</si>
  <si>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органа местного самоуправления Недвиговского сельского поселения</t>
  </si>
  <si>
    <t>89.9.00.51180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</si>
  <si>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органа местного самоуправления Недвиговского сельского поселения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</si>
  <si>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НАЦИОНАЛЬНАЯ ЭКОНОМИКА</t>
  </si>
  <si>
    <t>Дорожное хозяйство (дорожные фонды)</t>
  </si>
  <si>
    <t>09</t>
  </si>
  <si>
    <t>Осуществление дорожной деятельности в отношении автомобильных дорог местного значения в рамках подпрограммы "Развитие сети автомобильных дорог общего пользования" муниципальной программы Недвиговского сельского поселения "Развитие транспортной системы"</t>
  </si>
  <si>
    <t>07.1.00.85430</t>
  </si>
  <si>
    <t>Осуществление дорожной деятельности в отношении автомобильных дорог местного значения в рамках подпрограммы "Развитие сети автомобильных дорог общего пользования" муниципальной программы Недвиговского сельского поселения "Развитие транспортной системы" (Закупка товаров, работ и услуг для обеспечения государственных (муниципальных) нужд)</t>
  </si>
  <si>
    <t>07.1.00.S3460</t>
  </si>
  <si>
    <t>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 (Закупка товаров, работ и услуг для обеспечения государственных (муниципальных) нужд)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</si>
  <si>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</t>
  </si>
  <si>
    <t>07.1.00.S3490</t>
  </si>
  <si>
    <t xml:space="preserve">Капитальный ремонт муниципальных объектов транспортной инфраструктуры </t>
  </si>
  <si>
    <t>07.1.R1.S4800</t>
  </si>
  <si>
    <t>ЖИЛИЩНО-КОММУНАЛЬНОЕ ХОЗЯЙСТВО</t>
  </si>
  <si>
    <t>05</t>
  </si>
  <si>
    <t>Благоустройство</t>
  </si>
  <si>
    <t>Содержание сетей уличного освещения поселения в рамках подпрограммы «Содержание сетей уличного освещения» муниципальной программы Недвиговского сельского поселения «Благоустройство территории Недвиговского сельского поселения»</t>
  </si>
  <si>
    <t>10.1.00.21180</t>
  </si>
  <si>
    <t>Содержание сетей уличного освещения поселения в рамках подпрограммы «Содержание сетей уличного освещения» муниципальной программы Недвиговского сельского поселения «Благоустройство территории Недвиговского сельского поселения» (Закупка товаров, работ и услуг для обеспечения государственных (муниципальных) нужд)</t>
  </si>
  <si>
    <t>Выполнение мероприятий по содержанию мест захоронений поселения в рамках подпрограммы «Содержание мест захоронений поселения» муниципальной программы Недвиговского сельского поселения «Благоустройство территории Недвиговского сельского поселения»</t>
  </si>
  <si>
    <t>10.3.00.21200</t>
  </si>
  <si>
    <t>Выполнение мероприятий по содержанию мест захоронений поселения в рамках подпрограммы «Содержание мест захоронений поселения» муниципальной программы Недвиговского сельского поселения «Благоустройство территории Недвиговского сельского поселения» (Закупка товаров, работ и услуг для обеспечения государственных (муниципальных) нужд)</t>
  </si>
  <si>
    <t>10.4.00.21210</t>
  </si>
  <si>
    <t>ОБРАЗОВАНИЕ</t>
  </si>
  <si>
    <t>07</t>
  </si>
  <si>
    <t>Профессиональная подготовка, переподготовка и повышение квалификации</t>
  </si>
  <si>
    <t>КУЛЬТУРА, КИНЕМАТОГРАФИЯ</t>
  </si>
  <si>
    <t>08</t>
  </si>
  <si>
    <t>Культура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</si>
  <si>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</t>
  </si>
  <si>
    <t>04.1.00.00590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</si>
  <si>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</si>
  <si>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 (Закупка товаров, работ и услуг для обеспечения государственных (муниципальных) нужд)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</si>
  <si>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 (Иные бюджетные ассигнования)</t>
  </si>
  <si>
    <t>Мероприятия по организации и проведению конкурсов, торжественных мероприятий и других мероприятий в области культуры в рамках подпрограммы «Развитие культуры» муниципальной программы Недвиговского сельского поселения «Развитие культуры»</t>
  </si>
  <si>
    <t>04.1.00.21070</t>
  </si>
  <si>
    <t>Мероприятия по организации и проведению конкурсов, торжественных мероприятий и других мероприятий в области культуры в рамках подпрограммы «Развитие культуры» муниципальной программы Недвиговского сельского поселения «Развитие культуры» (Закупка товаров, работ и услуг для обеспечения государственных (муниципальных) нужд)</t>
  </si>
  <si>
    <t>СОЦИАЛЬНАЯ ПОЛИТИКА</t>
  </si>
  <si>
    <t>Пенсионное обеспечение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</si>
  <si>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</t>
  </si>
  <si>
    <t>99.9.00.21260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</si>
  <si>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 (Социальное обеспечение и иные выплаты населению)</t>
  </si>
  <si>
    <t>ФИЗИЧЕСКАЯ КУЛЬТУРА И СПОРТ</t>
  </si>
  <si>
    <t>Массовый спорт</t>
  </si>
  <si>
    <t>Физкультурные и массовые спортивные мероприятия в рамках подпрограммы «Развитие физической культуры и массового спорта Недвиговского сельского поселения» муниципальной программы Недвиговского сельского поселения «Развитие физической культуры и спорта»</t>
  </si>
  <si>
    <t>05.1.00.21080</t>
  </si>
  <si>
    <t>Физкультурные и массовые спортивные мероприятия в рамках подпрограммы «Развитие физической культуры и массового спорта Недвиговского сельского поселения» муниципальной программы Недвиговского сельского поселения «Развитие физической культуры и спорта» (Закупка товаров, работ и услуг для обеспечения государственных (муниципальных) нужд)</t>
  </si>
  <si>
    <t>СРЕДСТВА МАССОВОЙ ИНФОРМАЦИИ</t>
  </si>
  <si>
    <t>Другие вопросы в области средств массовой информации</t>
  </si>
  <si>
    <t>Мероприятия в сфере средств массовой информации и коммуникаций в рамках непрограммных расходов органа местного самоуправления Недвиговского сельского поселения</t>
  </si>
  <si>
    <t>99.9.00.21220</t>
  </si>
  <si>
    <t>Мероприятия в сфере средств массовой информации и коммуникаций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</si>
  <si>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Всего</t>
  </si>
  <si>
    <t>Ведомственная структура расходов бюджета Недвиговского сельского поселение Мясниковского района</t>
  </si>
  <si>
    <t>Мин</t>
  </si>
  <si>
    <t>2023 г.</t>
  </si>
  <si>
    <t>АДМИНИСТРАЦИЯ НЕДВИГОВСКОГО СЕЛЬСКОГО ПОСЕЛЕНИЯ</t>
  </si>
  <si>
    <t>Расходы на осуществление полномочий по определению в соответствии с частью 1 статьи 11.2 Областного закона от 25 октября 2002 года № 273 - ЗС "Об административных правонарушениях" перечня должностных лиц, уполномоченных составлять протоколы об административных правонарушениях в рамках непрограммных расходов органа местного самоуправления Недвиговского сельского поселения</t>
  </si>
  <si>
    <t>Расходы на осуществление полномочий по определению в соответствии с частью 1 статьи 11.2 Областного закона от 25 октября 2002 года № 273 - ЗС "Об административных правонарушениях" перечня должностных лиц, уполномоченных составлять протоколы об административных правонарушениях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</si>
  <si>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 xml:space="preserve">Расходы на строительство, реконструкцию, капитальный ремонт, ремонт, содержание областных и муниципальных объектов транспортной инфраструктуры </t>
  </si>
  <si>
    <t>4625.6</t>
  </si>
  <si>
    <t>9337.1</t>
  </si>
  <si>
    <t>9007.1</t>
  </si>
  <si>
    <t>6092.1</t>
  </si>
  <si>
    <t>Приложение 6</t>
  </si>
  <si>
    <t>Направление расходов, осуществляемых за счет субвенций, предоставляемых из Фонда компенсаций</t>
  </si>
  <si>
    <t xml:space="preserve"> по бюджету администрации Недвиговского сельского поселения</t>
  </si>
  <si>
    <t>№ п/п</t>
  </si>
  <si>
    <t>Наименование субвенций из Фонда компенсаций областного бюджета</t>
  </si>
  <si>
    <t>Наименования расходования средств за счет субвенций из Фонда компенсаций областного бюджета</t>
  </si>
  <si>
    <t>Классификация расходов</t>
  </si>
  <si>
    <t>Сумма (тыс.руб.)</t>
  </si>
  <si>
    <t>Классификация доходов</t>
  </si>
  <si>
    <t>Раздел подраздел</t>
  </si>
  <si>
    <t>Целевая статья</t>
  </si>
  <si>
    <t>Вид расходов</t>
  </si>
  <si>
    <t>Осуществление первичного воинского учета на территориях, где отсутствуют военные комиссариаты</t>
  </si>
  <si>
    <t>2 02 03015 10 0000 151</t>
  </si>
  <si>
    <t xml:space="preserve">Субвенции бюджетам поселений на выполнение передаваемых полномочий субъектов Российской Федерации </t>
  </si>
  <si>
    <t>2 02 03024 10 0000 151</t>
  </si>
  <si>
    <t>Определение перечня должностных лиц, уполномоченных составлять протоколы об административных правонарушениях, предусмотренных статьями 2.2, 2.4, 2.7,2.9, 3.2, 4.1,4.4,5.1, 5.2, 6.2, 6.3,6.4, 7.1, 7.2,7.3 (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транспортом), 8.1.-8.3, частью 2 статьи 9.1., статьей 9.3 Областного закона от 25 октября 2002 года № 273-ЗС  "Об административных правонарушениях"</t>
  </si>
  <si>
    <t>ИТОГО</t>
  </si>
  <si>
    <t>Приложение 7</t>
  </si>
  <si>
    <t xml:space="preserve"> по бюджету администрации Недвиговского сельского поселения Мясниковского района</t>
  </si>
  <si>
    <t>Субвенции бюджетам поселений  на выполнение передаваемых полномочий субъектов Российской Федерации</t>
  </si>
  <si>
    <t>Приложение 8</t>
  </si>
  <si>
    <t xml:space="preserve"> Распределение планового объема бюджетных ассигнований по передаваемым полномочиям</t>
  </si>
  <si>
    <t>Недвиговское сельское поселение</t>
  </si>
  <si>
    <t>Наименование полномочия</t>
  </si>
  <si>
    <t xml:space="preserve"> 0104 8910000110 121 210</t>
  </si>
  <si>
    <t xml:space="preserve"> 0104 8910000190 244 340</t>
  </si>
  <si>
    <t>ИТОГО:</t>
  </si>
  <si>
    <t xml:space="preserve"> </t>
  </si>
  <si>
    <t>ВСЕГО:</t>
  </si>
  <si>
    <t>Капитальный ремонт муниципальных объектов транспортной инфраструктуры</t>
  </si>
  <si>
    <r>
      <t xml:space="preserve">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</si>
  <si>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                     </t>
  </si>
  <si>
    <r>
      <t xml:space="preserve">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</t>
    </r>
  </si>
  <si>
    <t xml:space="preserve">         (тыс. рублей)</t>
  </si>
  <si>
    <t>Наименование сельских поселений</t>
  </si>
  <si>
    <t xml:space="preserve">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 (софинансирование) </t>
  </si>
  <si>
    <t>89.1.00.00191</t>
  </si>
  <si>
    <t>11</t>
  </si>
  <si>
    <t>13</t>
  </si>
  <si>
    <t>10</t>
  </si>
  <si>
    <t>14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</si>
  <si>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(расходы на ремонт и содержание)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</si>
  <si>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(расходы на ремонт и содержание)(софинансирование)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</si>
  <si>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градостроительства.</t>
  </si>
  <si>
    <t>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и обеспечения безопасности дорожного движения на них всего (ремонт и содержание дорог)</t>
  </si>
  <si>
    <t>ПРОЧИЕ БЕЗВОЗМЕЗДНЫЕ ПОСТУПЛЕНИЯ</t>
  </si>
  <si>
    <t>Прочие безвозмездные поступление</t>
  </si>
  <si>
    <t xml:space="preserve">0000000000 </t>
  </si>
  <si>
    <t>853</t>
  </si>
  <si>
    <t>851</t>
  </si>
  <si>
    <t>Закупка энергетических ресурсов</t>
  </si>
  <si>
    <t>1 1715030100000150</t>
  </si>
  <si>
    <t xml:space="preserve">Инициативные платежи, зачисляемые в бюджеты сельских поселений </t>
  </si>
  <si>
    <t>1 1710000100000150</t>
  </si>
  <si>
    <t>Инициативные платежи</t>
  </si>
  <si>
    <t>Председатель собрания депутатов -</t>
  </si>
  <si>
    <t>гдава Недвиговского сельского поселения</t>
  </si>
  <si>
    <t>О.И.Локтионова</t>
  </si>
  <si>
    <t>Коды Бюджетной классификации Российской Федерации</t>
  </si>
  <si>
    <t>глава Недвиговского сельского поселения</t>
  </si>
  <si>
    <t xml:space="preserve">на 2025 год и </t>
  </si>
  <si>
    <t xml:space="preserve">на плановый период 2026 и 2027 годов» </t>
  </si>
  <si>
    <t>2027 год</t>
  </si>
  <si>
    <t>Создание условий для обеспечения жителей поселения услугами связи, общественного питания, торговли и бытового обслуживания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</si>
  <si>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Недвиговского сельского поселения» муниципальной программы Недвиговского сельского поселения «Формирование современной среды на территории Недвиговского сельского поселения» Мира 1б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</si>
  <si>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Недвиговского сельского поселения» муниципальной программы Недвиговского сельского поселения «Формирование современной среды на территории Недвиговского сельского поселения» Мира 3а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</si>
  <si>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Недвиговского сельского поселения» муниципальной программы Недвиговского сельского поселения «Формирование современной среды на территории Недвиговского сельского поселения» Ленина 2в</t>
  </si>
  <si>
    <t>00.0.00.0000</t>
  </si>
  <si>
    <t xml:space="preserve">Осуществленее межмуниципального сотрудничество </t>
  </si>
  <si>
    <t>2027год</t>
  </si>
  <si>
    <t>07.1.00.S4800</t>
  </si>
  <si>
    <t>1 11 05035 10 0000 120</t>
  </si>
  <si>
    <t>1 13 02995 10 0000 130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</si>
  <si>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</si>
  <si>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</si>
  <si>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Субсидии бюджетам сельских поселений на реализацию программ формирования современной городской среды</t>
  </si>
  <si>
    <r>
  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  </r>
    <r>
      <rPr>
        <sz val="14"/>
        <color theme="1"/>
        <rFont val="MS Sans Serif"/>
      </rPr>
      <t xml:space="preserve"> </t>
    </r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</si>
  <si>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</si>
  <si>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</si>
  <si>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2025 год и на плановый период 2026 и 2027год»  </t>
  </si>
  <si>
    <t>жж</t>
  </si>
  <si>
    <t>Приложение 4</t>
  </si>
  <si>
    <t xml:space="preserve"> № 126  от  27.12.2024г  </t>
  </si>
  <si>
    <t>Приложение 10</t>
  </si>
  <si>
    <t xml:space="preserve">
</t>
  </si>
  <si>
    <t xml:space="preserve"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</t>
  </si>
  <si>
    <t>Изменение остатков средств на счетах по учету средств бюджетов</t>
  </si>
  <si>
    <t>2 07 0503 010 0000150</t>
  </si>
  <si>
    <t>Наименование показателя</t>
  </si>
  <si>
    <t>Код распорядителя (получателя) средств областного бюджета по Сводному реестру</t>
  </si>
  <si>
    <t>Код по бюджетной классификации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</si>
  <si>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</si>
  <si>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</si>
  <si>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</si>
  <si>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</si>
  <si>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</si>
  <si>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</si>
  <si>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</si>
  <si>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</si>
  <si>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</si>
  <si>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</si>
  <si>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</si>
  <si>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</si>
  <si>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</si>
  <si>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</si>
  <si>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</si>
  <si>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Недвиговского сельского поселения</t>
  </si>
  <si>
    <t>951</t>
  </si>
  <si>
    <t>НЕ УКАЗАНО(Прочая закупка товаров, работ и услуг)(Прочие работы, услуги)</t>
  </si>
  <si>
    <t>0000000000</t>
  </si>
  <si>
    <t>244</t>
  </si>
  <si>
    <t>226</t>
  </si>
  <si>
    <t>НЕ УКАЗАНО(Закупка энергетических ресурсов)(Коммунальные услуги)</t>
  </si>
  <si>
    <t>247</t>
  </si>
  <si>
    <t>223</t>
  </si>
  <si>
    <t>Расходы на выплаты по оплате труда работников органов местного самоуправления Недвиговского сельского поселения в рамках обеспечения функций Администрации Недвиговского сельского поселения(Фонд оплаты труда государственных (муниципальных) органов)(Заработная плата)</t>
  </si>
  <si>
    <t>8910000110</t>
  </si>
  <si>
    <t>121</t>
  </si>
  <si>
    <t>211</t>
  </si>
  <si>
    <t>Расходы на выплаты по оплате труда работников органов местного самоуправления Недвиговского сельского поселения в рамках обеспечения функций Администрации Недвиговского сельского поселения(Взносы по обязательному социальному страхованию на выплаты денежного содержания и иные выплаты работникам государственных (муниципальных) органов)(Начисления на выплаты по оплате труда)</t>
  </si>
  <si>
    <t>129</t>
  </si>
  <si>
    <t>213</t>
  </si>
  <si>
    <t>212</t>
  </si>
  <si>
    <t>240</t>
  </si>
  <si>
    <t>221</t>
  </si>
  <si>
    <t>225</t>
  </si>
  <si>
    <t>310</t>
  </si>
  <si>
    <t>340</t>
  </si>
  <si>
    <t>290</t>
  </si>
  <si>
    <t>Резервный фонд Администрации Недвиговского сельского поселения в рамках финансового обеспечение непредвиденных расходов непрограммных расходов органа местного самоуправления Недвиговского сельского поселения(Резервные средства)(Прочие расходы)</t>
  </si>
  <si>
    <t>9910090100</t>
  </si>
  <si>
    <t>870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</si>
  <si>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общество»(Прочая закупка товаров, работ и услуг)(Прочие работы, услуги)</t>
  </si>
  <si>
    <t>0610021100</t>
  </si>
  <si>
    <t>Реализация направления расходов по иным непрограммным мероприятиям в рамках обеспечения деятельности Администрации Недвиговского сельского поселения в рамках непрограммных расходов органа местного самоуправления Недвиговского сельского поселения(Прочая закупка товаров, работ и услуг)(Прочие работы, услуги)</t>
  </si>
  <si>
    <t>9990021270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</si>
  <si>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района(Прочая закупка товаров, работ и услуг)(Прочие работы, услуги)</t>
  </si>
  <si>
    <t>9990085520</t>
  </si>
  <si>
    <t>Условно утверждаемые расходы(Специальные расходы)(Прочие расходы)</t>
  </si>
  <si>
    <t>9990090110</t>
  </si>
  <si>
    <t>880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</si>
  <si>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Недвиговского сельского поселения(Расходы на выплаты персоналу государственных (муниципальных) органов)(Заработная плата)</t>
  </si>
  <si>
    <t>8990051180</t>
  </si>
  <si>
    <t>120</t>
  </si>
  <si>
    <t>осуществление дорожной деятельности в отношении автомобильных дорог местного значения(Прочая закупка товаров, работ и услуг)(Работы, услуги по содержанию имущества)</t>
  </si>
  <si>
    <t>0710085430</t>
  </si>
  <si>
    <t>Выполнение мероприятий по содержанию мест захоронений поселения в рамках подпрограммы «Содержание мест захоронений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услуг)(Работы, услуги по содержанию имущества)</t>
  </si>
  <si>
    <t>1030021200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</si>
  <si>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услуг)(Работы, услуги по содержанию имущества)</t>
  </si>
  <si>
    <t>1040021210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</si>
  <si>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услуг)(Увеличение стоимости основных средств)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</si>
  <si>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услуг)(Увеличение стоимости материальных запасов)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</si>
  <si>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поселения»(Закупка энергетических ресурсов)(Коммунальные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</si>
  <si>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культуры»(Фонд оплаты труда учреждений)(Оплата труда и начисления на выплаты по оплате труда)</t>
  </si>
  <si>
    <t>0410000590</t>
  </si>
  <si>
    <t>111</t>
  </si>
  <si>
    <t>210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</si>
  <si>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культуры»(Уплата налогов, сборов и иных платежей)(Прочие расходы)</t>
  </si>
  <si>
    <t>850</t>
  </si>
  <si>
    <t>Мероприятия по организации и проведению конкурсов, торжественных мероприятий и других мероприятий в области культуры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услуг)(Прочие работы, услуги)</t>
  </si>
  <si>
    <t>0410021070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</si>
  <si>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поселения(Прочая закупка товаров, работ и услуг)(Увеличение стоимости основных средств)</t>
  </si>
  <si>
    <t>9990021260</t>
  </si>
  <si>
    <t>Физкультурные и массовые спортивные мероприятия в рамках подпрограммы «Развитие физической культуры и массового спорта Недвиговского сельского поселения» муниципальной программы Недвиговского сельского поселения «Развитие физической культуры и спорта»(Прочая закупка товаров, работ и услуг)(Прочие работы, услуги)</t>
  </si>
  <si>
    <t>0510021080</t>
  </si>
  <si>
    <t>Итого</t>
  </si>
  <si>
    <t/>
  </si>
  <si>
    <t>Объем поступлений доходов бюджета Недвиговского сельского поселение Мясниковского района на  2026 год и на плановый период 2027 и 2028год</t>
  </si>
  <si>
    <t xml:space="preserve"> бюджета администрации Недвиговского сельского поселения на  2026 год и на плановый период 2027 и 2028год</t>
  </si>
  <si>
    <t xml:space="preserve"> расходов бюджета  2026 год и на плановый период 2027 и 2028год</t>
  </si>
  <si>
    <t xml:space="preserve">на 2026 год и </t>
  </si>
  <si>
    <t xml:space="preserve">на плановый период 2027 ни 2028 годов» </t>
  </si>
  <si>
    <t xml:space="preserve">  2026 год и на плановый период 2027 и 2028год  </t>
  </si>
  <si>
    <t xml:space="preserve">на плановый период 2027 и 2028 годов» </t>
  </si>
  <si>
    <t>2028 год</t>
  </si>
  <si>
    <t>Распределение субсидии из областного бюджета бюджету Недвиговского сельского поселения для софинансирования расходных обязательств возникающих при выполнений полномочий органов местного самоуправления по вопросам местного значения, на 2026год и плановый период 2027-2028 годов</t>
  </si>
  <si>
    <r>
      <t>на 2026год</t>
    </r>
    <r>
      <rPr>
        <sz val="12"/>
        <color theme="1"/>
        <rFont val="Times New Roman"/>
        <family val="1"/>
        <charset val="204"/>
      </rPr>
      <t xml:space="preserve"> </t>
    </r>
  </si>
  <si>
    <t>к решению собрания депутатов Недвиговского сельского поселения «О бюджете администрации Недвиговского сельского поселения на 2026 год и на плановый период 2027 и 2028год» №</t>
  </si>
  <si>
    <r>
      <t>на плановый период 2027и 2028годов</t>
    </r>
    <r>
      <rPr>
        <sz val="14"/>
        <color theme="1"/>
        <rFont val="Times New Roman"/>
        <family val="1"/>
        <charset val="204"/>
      </rPr>
      <t xml:space="preserve"> </t>
    </r>
  </si>
  <si>
    <t>на 2026 г.</t>
  </si>
  <si>
    <t>на 2027 г.</t>
  </si>
  <si>
    <t>на 2028 г.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</si>
  <si>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</si>
  <si>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оплате труда работников органов местного самоуправления Недвиговского сельского поселения в рамках обеспечения функций Администрации Недвиговского сельского поселения(Иные выплаты персоналу государственных (муниципальных) органов, за исключением фонда оплаты труда)(Прочие выплаты)</t>
  </si>
  <si>
    <t>122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</si>
  <si>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услуг)(Услуги связи)</t>
  </si>
  <si>
    <t>8910000190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</si>
  <si>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услуг)(Коммунальные услуги)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</si>
  <si>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услуг)(Работы, услуги по содержанию имущества)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</si>
  <si>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услуг)(Увеличение стоимости основных средств)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</si>
  <si>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услуг)(Увеличение стоимости материальных запасов)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</si>
  <si>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поселения(Закупка энергетических ресурсов)(Коммунальные услуги)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</si>
  <si>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поселения(Уплата налога на имущество организаций и земельного налога)(Прочие расходы)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</si>
  <si>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поселения(Уплата прочих налогов, сборов)(Прочие расходы)</t>
  </si>
  <si>
    <t>852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</si>
  <si>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поселения(Уплата иных платежей)(Прочие расходы)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</si>
  <si>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поселения(Иные межбюджетные трансферты)(Оплата труда и начисления на выплаты по оплате труда)</t>
  </si>
  <si>
    <t>9990085020</t>
  </si>
  <si>
    <t>540</t>
  </si>
  <si>
    <t>Обеспечение проведения выборов и референдумов</t>
  </si>
  <si>
    <t>200</t>
  </si>
  <si>
    <t>Реализация направления расходов в рамках непрограммных расходов органа местного самоуправления Недвиговского сельского поселения</t>
  </si>
  <si>
    <t>Реализация направления расходов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</si>
  <si>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Иные закупки товаров, работ и услуг для обеспечения государственных (муниципальных) нужд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</si>
  <si>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поселения(Исполнение судебных актов Российской Федерации и мировых соглашений по возмещению причиненного вреда)(Прочие расходы)</t>
  </si>
  <si>
    <t>831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</si>
  <si>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района(Прочая закупка товаров, работ и услуг)(Увеличение стоимости материальных запасов)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</si>
  <si>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Недвиговского сельского поселения(Фонд оплаты труда государственных (муниципальных) органов)(Заработная плата)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</si>
  <si>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Недвиговского сельского поселения(Взносы по обязательному социальному страхованию на выплаты денежного содержания и иные выплаты работникам государственных (муниципальных) органов)(Начисления на выплаты по оплате труда)</t>
  </si>
  <si>
    <t>Содержание сетей уличного освещения поселения в рамках подпрограммы «Содержание сетей уличного освещения» муниципальной программы Недвиговского сельского поселения «Благоустройство территории Недвиговского сельского поселения»(Закупка энергетических ресурсов)(Коммунальные услуги)</t>
  </si>
  <si>
    <t>1010021180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</si>
  <si>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культуры»(Фонд оплаты труда учреждений)(Заработная плата)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</si>
  <si>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культуры»(Фонд оплаты труда учреждений)(Начисления на выплаты по оплате труда)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</si>
  <si>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культуры»(Взносы по обязательному социальному страхованию на выплаты по оплате труда работников и иные выплаты работникам учреждений)(Начисления на выплаты по оплате труда)</t>
  </si>
  <si>
    <t>119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</si>
  <si>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услуг)(Коммунальные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</si>
  <si>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услуг)(Работы, услуги по содержанию имущества)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</si>
  <si>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услуг)(Прочие работы,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</si>
  <si>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услуг)(Увеличение стоимости основных средств)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</si>
  <si>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услуг)(Увеличение стоимости материальных запасов)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</si>
  <si>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культуры»(Закупка энергетических ресурсов)(Коммунальные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</si>
  <si>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культуры»(Уплата налога на имущество организаций и земельного налога)(Прочие расходы)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</si>
  <si>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культуры»(Уплата иных платежей)(Прочие расходы)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</si>
  <si>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общество»(Прочая закупка товаров, работ и услуг)(Услуги связи)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</si>
  <si>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общество»(Прочая закупка товаров, работ и услуг)(Работы, услуги по содержанию имущества)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</si>
  <si>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поселения(Иные пенсии, социальные доплаты к пенсиям)(Пенсии, пособия, выплачиваемые организациями сектора государственного управления)</t>
  </si>
  <si>
    <t>312</t>
  </si>
  <si>
    <t>263</t>
  </si>
  <si>
    <t>12</t>
  </si>
  <si>
    <t>Мероприятия в сфере средств массовой информации и коммуникаций в рамках непрограммных расходов органа местного самоуправления Недвиговского сельского поселения(Прочая закупка товаров, работ и услуг)(Прочие работы, услуги)</t>
  </si>
  <si>
    <t>9990021220</t>
  </si>
  <si>
    <t>9140090350</t>
  </si>
  <si>
    <t xml:space="preserve"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детских площадках </t>
  </si>
  <si>
    <t>сельских поселений Мясниковского района на 2026 год</t>
  </si>
  <si>
    <t>План на 2026 г., тыс. руб</t>
  </si>
  <si>
    <t>Осуществление ведомственного контроля за соблюдением трудового законодательства и иных нормативных правовых актов, содержащих нормы трудового права, в подведомственных органам местного самоуправления поселения организациях</t>
  </si>
  <si>
    <t>Осуществление части полномочий поселения по установлению тарифов на услуги, предоставляемые муниципальными предприятиями и учреждениями, и работы, выполняемые муниципальными предприятиями и учреждениями</t>
  </si>
  <si>
    <t>Обеспеч прожив в поселении и нуждающихся в жилых помещениях малоимущих граждан жилыми помещениями, организации строительства и содержания муницип жилого фонда, создания условий для жил строительства</t>
  </si>
  <si>
    <t>Организация ритуальных услуг и содержание мест захоронения, в части установления стоимости услуг, предостав согл гарантированному перечню услуг по погребению</t>
  </si>
  <si>
    <t xml:space="preserve">Исполнитель:  Главный специалист отдела бухгалтерского учета и отчетности </t>
  </si>
  <si>
    <t>Елена Кеворковна Шагенян</t>
  </si>
  <si>
    <t>Тел.: 8 (863) 2-19-74</t>
  </si>
  <si>
    <t>Распределение субсидии из областного бюджета бюджету Мясниковского района для софинансирования расходных обязательств, возникающих при выполнений полномочий органов местного самоуправления по вопросам местного значения</t>
  </si>
  <si>
    <t>Приложение № 5</t>
  </si>
  <si>
    <t>к проекту решения Собрания депутатов Недвиговского сельского поселения</t>
  </si>
  <si>
    <t>«О  бюджете Недвиговского сельского поселения Мясниковского района</t>
  </si>
  <si>
    <t xml:space="preserve"> на 2026 год и на плановый период 2027 и 2028 годов"   </t>
  </si>
  <si>
    <t>«___»_____________.2025 № ____</t>
  </si>
  <si>
    <t>Распределение бюджетных ассигнований</t>
  </si>
  <si>
    <t xml:space="preserve"> по целевым статьям (муниципальным программам Недвиговского сельского поселения Мясниковского района</t>
  </si>
  <si>
    <t xml:space="preserve"> и непрограммным направлениям деятельности),</t>
  </si>
  <si>
    <t xml:space="preserve"> группам и подгруппам видов расходов, разделам, подразделам</t>
  </si>
  <si>
    <t xml:space="preserve"> классификации расходов бюджета на 2026 год и плановый период 2027 и 2028 годов</t>
  </si>
  <si>
    <t xml:space="preserve">                                                                                                                                                                                                                                    Тыс.руб.</t>
  </si>
  <si>
    <t>2026 г.</t>
  </si>
  <si>
    <t>2027 г.</t>
  </si>
  <si>
    <t>2028 г.</t>
  </si>
  <si>
    <t>Муниципальная программа Недвиговского сельского поселения "Развитие культуры"</t>
  </si>
  <si>
    <t>04.0.00.00000</t>
  </si>
  <si>
    <t>08 </t>
  </si>
  <si>
    <t>01 </t>
  </si>
  <si>
    <t>Комплекс процессных мероприятий</t>
  </si>
  <si>
    <t>04.4.00.00000</t>
  </si>
  <si>
    <t>Комплекс процессных мероприятий «Развитие системы культурно-досугового обслуживания населения»</t>
  </si>
  <si>
    <t>04.4.01.00000</t>
  </si>
  <si>
    <r>
      <t>Расходы на обеспечение деятельности муниципального казенного учреждения</t>
    </r>
    <r>
      <rPr>
        <i/>
        <sz val="12"/>
        <color rgb="FF000000"/>
        <rFont val="Times New Roman"/>
        <family val="1"/>
        <charset val="204"/>
      </rPr>
      <t xml:space="preserve"> (Уплата налогов, сборов и иных платежей)</t>
    </r>
  </si>
  <si>
    <t>04.4.01.00590</t>
  </si>
  <si>
    <t>850 </t>
  </si>
  <si>
    <r>
      <t xml:space="preserve">Комплекс процессных мероприятий </t>
    </r>
    <r>
      <rPr>
        <sz val="12"/>
        <color theme="1"/>
        <rFont val="Times New Roman"/>
        <family val="1"/>
        <charset val="204"/>
      </rPr>
      <t>«Обеспечение реализации муниципальной программы Недвиговского сельского поселения «Развитие культуры»»</t>
    </r>
  </si>
  <si>
    <t>04.4.02.00000</t>
  </si>
  <si>
    <r>
      <t>Расходы на обеспечение реализации муниципальной программы Недвиговского сельского поселения «Развитие культуры»</t>
    </r>
    <r>
      <rPr>
        <i/>
        <sz val="12"/>
        <color rgb="FF000000"/>
        <rFont val="Times New Roman"/>
        <family val="1"/>
        <charset val="204"/>
      </rPr>
      <t xml:space="preserve"> (Иные закупки товаров, работ и услуг для обеспечения государственных (муниципальных) нужд)</t>
    </r>
  </si>
  <si>
    <t>04.4.02.00590</t>
  </si>
  <si>
    <t>Муниципальная программа Недвиговского сельского поселения "Развитие транспортной системы"</t>
  </si>
  <si>
    <t>06.0.00.00000</t>
  </si>
  <si>
    <t>06.4.00.00000</t>
  </si>
  <si>
    <r>
      <t>Комплекс процессных мероприятий «</t>
    </r>
    <r>
      <rPr>
        <sz val="12"/>
        <color theme="1"/>
        <rFont val="Times New Roman"/>
        <family val="1"/>
        <charset val="204"/>
      </rPr>
      <t>Развитие сети автомобильных дорог общего пользования местного значения»</t>
    </r>
  </si>
  <si>
    <r>
      <t>Содержание автомобильных дорог общего пользования местного значения и искусственных сооружений на них</t>
    </r>
    <r>
      <rPr>
        <i/>
        <sz val="12"/>
        <color rgb="FF000000"/>
        <rFont val="Times New Roman"/>
        <family val="1"/>
        <charset val="204"/>
      </rPr>
      <t xml:space="preserve"> (Иные закупки товаров, работ и услуг для обеспечения государственных (муниципальных) нужд)</t>
    </r>
  </si>
  <si>
    <t>06.4.01.85430</t>
  </si>
  <si>
    <r>
      <t>"Ремонт автомобильных дорог общего пользования местного значения и искусственных сооружений на них"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</si>
  <si>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04 </t>
  </si>
  <si>
    <t>240 </t>
  </si>
  <si>
    <t>Муниципальная программа Недвиговского сельского поселения "Муниципальная политика"</t>
  </si>
  <si>
    <t>07.0.00.00000</t>
  </si>
  <si>
    <t>07.4.00.00000</t>
  </si>
  <si>
    <t>Комплекс процессных мероприятий «Развитие муниципального управления и муниципальной службы в Петровском сельском поселении»</t>
  </si>
  <si>
    <t>07.4.01.00000</t>
  </si>
  <si>
    <r>
      <t>Обеспечение дополнительного профессионального образования лиц, замещающих выборные муниципальные должности, муниципальных служащих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</si>
  <si>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07.4.01.22630</t>
  </si>
  <si>
    <t>Муниципальная программа Недвиговского сельского поселения "Благоустройство Недвиговского сельского поселения"</t>
  </si>
  <si>
    <t>08.0.00.00000</t>
  </si>
  <si>
    <t xml:space="preserve">Комплекс процессных мероприятий </t>
  </si>
  <si>
    <t>08.4.00.00000</t>
  </si>
  <si>
    <t>Комплекс процессных мероприятий «Организация освещения улиц»</t>
  </si>
  <si>
    <t>08.4.01.00000</t>
  </si>
  <si>
    <r>
      <t xml:space="preserve">Уличное освещение в ночное время 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</si>
  <si>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08.4.01.99990</t>
  </si>
  <si>
    <r>
      <t xml:space="preserve">Техническое обслуживание сетей уличного освещения </t>
    </r>
    <r>
      <rPr>
        <i/>
        <sz val="12"/>
        <color theme="1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</si>
  <si>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r>
      <t>Приобретение материалов и запчастей для уличного освещения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2"/>
        <color theme="1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</si>
  <si>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r>
      <t xml:space="preserve">Комплекс процессных мероприятий </t>
    </r>
    <r>
      <rPr>
        <sz val="12"/>
        <color theme="1"/>
        <rFont val="Times New Roman"/>
        <family val="1"/>
        <charset val="204"/>
      </rPr>
      <t>«Прочие мероприятия по благоустройству Недвиговского сельского поселения»</t>
    </r>
  </si>
  <si>
    <t>08.4.02.00000</t>
  </si>
  <si>
    <r>
      <t xml:space="preserve">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 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</si>
  <si>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08.4.02.99990</t>
  </si>
  <si>
    <t> 240</t>
  </si>
  <si>
    <r>
      <t>Приобретение оборудования на детскую площадку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</si>
  <si>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08.4.02.75350</t>
  </si>
  <si>
    <r>
      <t xml:space="preserve">Комплекс процессных мероприятий </t>
    </r>
    <r>
      <rPr>
        <sz val="12"/>
        <color theme="1"/>
        <rFont val="Times New Roman"/>
        <family val="1"/>
        <charset val="204"/>
      </rPr>
      <t>«Содержание мест захоронения (кладбищ)на территории Недвиговского сельского поселения»</t>
    </r>
  </si>
  <si>
    <t>08.4.04.00000</t>
  </si>
  <si>
    <r>
      <t xml:space="preserve">Организация ограждения  и прочие мероприятия по содержанию мест захоронения (кладбищ)на территории Недвиговского сельского поселения 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</si>
  <si>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08.4.04.99990</t>
  </si>
  <si>
    <t>Муниципальная программа Недвиговского сельского поселения "Информационное общество"</t>
  </si>
  <si>
    <t>10.0.00.00000</t>
  </si>
  <si>
    <t>10.4.00.00000</t>
  </si>
  <si>
    <t>Комплекс процессных мероприятий «Развитие информационных технологий»</t>
  </si>
  <si>
    <t>10.4.01.00000</t>
  </si>
  <si>
    <r>
      <t>Расходы в сфере информационно-коммуникационных технологий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</si>
  <si>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10.4.01.22260</t>
  </si>
  <si>
    <r>
      <t xml:space="preserve">Создание и развитие информационной и телекоммуникационной инфраструктуры </t>
    </r>
    <r>
      <rPr>
        <i/>
        <sz val="12"/>
        <color rgb="FF000000"/>
        <rFont val="Times New Roman"/>
        <family val="1"/>
        <charset val="204"/>
      </rPr>
      <t>(Иные закупки товаров, работ и услуг для обеспечения государственных (муниципальных) нужд)</t>
    </r>
  </si>
  <si>
    <t>Обеспечение деятельности Администрации Недвиговского сельского поселения</t>
  </si>
  <si>
    <t>89.0.00.00000</t>
  </si>
  <si>
    <t>89.1.00.00000</t>
  </si>
  <si>
    <t>Расходы на выплаты по оплате труда работников органов местного самоуправления Недвиговского сельского поселения в рамках обеспечения деятельности Администрации Недвиговского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</si>
  <si>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</si>
  <si>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</si>
  <si>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</si>
  <si>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</si>
  <si>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</si>
  <si>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Мероприятия по диспансеризации муниципальных служащих Недвиговского сельского поселения в рамках обеспечения деятельности Администрации Недвиговского сельского поселения</t>
  </si>
  <si>
    <t>89.1.00.21010</t>
  </si>
  <si>
    <t> 01</t>
  </si>
  <si>
    <t>Иные непрограммные мероприятия в рамках обеспечения деятельности Администрации Недвиговского сельского поселения</t>
  </si>
  <si>
    <t>89.9.00.00000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</si>
  <si>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Недвиговского сельского поселения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</si>
  <si>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Недвиговского сельского поселения</t>
  </si>
  <si>
    <t>91.0.00.00000</t>
  </si>
  <si>
    <t>Проведение выборов в представительные органы муниципального образования</t>
  </si>
  <si>
    <t>91.4.00.90350</t>
  </si>
  <si>
    <r>
      <t>0,0 </t>
    </r>
    <r>
      <rPr>
        <b/>
        <sz val="12"/>
        <color rgb="FF000000"/>
        <rFont val="Times New Roman"/>
        <family val="1"/>
        <charset val="204"/>
      </rPr>
      <t> </t>
    </r>
  </si>
  <si>
    <t>0,0  </t>
  </si>
  <si>
    <t>Специальные расходы</t>
  </si>
  <si>
    <t>Реализация функций органов местного самоуправления Недвиговского сельского поселения</t>
  </si>
  <si>
    <t>99.0.00.00000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</si>
  <si>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Недвиговского сельского поселения"</t>
  </si>
  <si>
    <t>99.9.00.20050</t>
  </si>
  <si>
    <t>Социальное обеспечение и иные выплаты населению</t>
  </si>
  <si>
    <t>Публичные нормативные социальные выплаты гражданам</t>
  </si>
  <si>
    <t>Расходы на выполнение части полномочий по предоставлению муниципальных услуг в сфере градостроительства</t>
  </si>
  <si>
    <t>99.9.00.22960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</si>
  <si>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Недвиговского сельского поселения</t>
  </si>
  <si>
    <t>99.9.00.85700</t>
  </si>
  <si>
    <t xml:space="preserve"> №         от     _________2025г  </t>
  </si>
  <si>
    <t xml:space="preserve">К Решению собрания депутатов Недвиговское сельское поселение Мясниковского района «О бюджете  Недвиговского сельского поселения Мясниковского района на 2026 год и на плановый период 2027 и 2028 годов»                </t>
  </si>
  <si>
    <t xml:space="preserve"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и обеспечения безопасности дорожного движения на них всего (ремонт и содержание дорог), предоставляемые бюджету администрации Недвиговского сельского поселения Мясниковского района из бюджета Мясниковского района на 2026 год и на плановый период 2027 и 2028год» </t>
  </si>
  <si>
    <r>
      <t xml:space="preserve">к решению собрания депутатов администрации Недвиговского сельского поселения «О бюджете администрации Недвиговского сельского поселения Мясниковского района на 2026 год и на плановый период 2027 и 2028 год» </t>
    </r>
    <r>
      <rPr>
        <sz val="12"/>
        <color rgb="FF000000"/>
        <rFont val="Times New Roman"/>
        <family val="1"/>
        <charset val="204"/>
      </rPr>
      <t xml:space="preserve">№         от ____________12.2025  </t>
    </r>
  </si>
  <si>
    <t xml:space="preserve">к  Решению собрания депутатов Недвиговского сельского поселения «О бюджете Недвиговского сельского поселения Мясниковского района на 2025 год и на плановый период 2026 и 2027год» №             от          .12.2025г.      </t>
  </si>
  <si>
    <t xml:space="preserve">                                                            Приложение 2
                              к  Решения собрания депутатов Недвиговское сельское поселение Мясниковского района «О бюджете   Недвиговского сельского поселения на 2026 год и на плановый период 2027 и 2028год» №____  от  "     ".12.2025г                     </t>
  </si>
  <si>
    <t xml:space="preserve">Приложение № 1
к  Решению Собрания депутатов
Недвиговского сельского поселение Мясниковского района
«Недвиговского сельского поселение Мясниковского района
 на  2026 год и на плановый период 2027 и 2028год» №____  от  "     ".12.2025г         </t>
  </si>
  <si>
    <t xml:space="preserve">№____  от  "     ".12.2025г  </t>
  </si>
  <si>
    <t xml:space="preserve">Приложение 9
                             к  Решению Собрания депутатов Недвиговского сельского поселения "О внесении изменений в Решение Собрания депутатов Недвиговского сельского поселения «О бюджете  Недвиговского сельского поселения Мясниковского района на 2026 год и плановый период 2027-2028годов №____  от  "     ".12.2025г 
</t>
  </si>
  <si>
    <t xml:space="preserve"> от №____  от  "     ".12.2025г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</si>
</sst>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.0\ _₽_-;\-* #,##0.0\ _₽_-;_-* &quot;-&quot;?\ _₽_-;_-@_-"/>
    <numFmt numFmtId="168" formatCode="?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4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42"/>
      <name val="Times New Roman"/>
      <family val="1"/>
      <charset val="204"/>
    </font>
    <font>
      <sz val="11"/>
      <color indexed="4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41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Arial Cyr"/>
      <charset val="204"/>
    </font>
    <font>
      <b/>
      <i/>
      <sz val="11"/>
      <name val="Arial Cyr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MS Sans Serif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indexed="4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6" fillId="0" borderId="22">
      <alignment horizontal="left" wrapText="1" indent="2"/>
    </xf>
    <xf numFmtId="4" fontId="36" fillId="0" borderId="22">
      <alignment horizontal="right"/>
    </xf>
    <xf numFmtId="0" fontId="37" fillId="0" borderId="22">
      <alignment wrapText="1"/>
    </xf>
    <xf numFmtId="49" fontId="36" fillId="0" borderId="23">
      <alignment horizontal="center"/>
    </xf>
    <xf numFmtId="0" fontId="2" fillId="0" borderId="0"/>
  </cellStyleXfs>
  <cellXfs count="342"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 vertical="top" wrapText="1"/>
    </xf>
    <xf numFmtId="0" fontId="8" fillId="0" borderId="0" xfId="0" applyFont="1"/>
    <xf numFmtId="164" fontId="6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2" fillId="0" borderId="0" xfId="0" applyFont="1" applyAlignment="1">
      <alignment horizontal="center" vertical="top" wrapText="1"/>
    </xf>
    <xf numFmtId="164" fontId="9" fillId="0" borderId="0" xfId="0" applyNumberFormat="1" applyFont="1"/>
    <xf numFmtId="0" fontId="0" fillId="0" borderId="0" xfId="0" applyFont="1"/>
    <xf numFmtId="0" fontId="11" fillId="0" borderId="0" xfId="0" applyFont="1" applyFill="1" applyBorder="1"/>
    <xf numFmtId="0" fontId="13" fillId="0" borderId="0" xfId="0" applyFont="1" applyFill="1" applyBorder="1"/>
    <xf numFmtId="43" fontId="18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6" fontId="20" fillId="0" borderId="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0" fillId="0" borderId="0" xfId="0" applyBorder="1"/>
    <xf numFmtId="0" fontId="25" fillId="0" borderId="0" xfId="0" applyFont="1" applyAlignment="1">
      <alignment vertical="center" wrapText="1"/>
    </xf>
    <xf numFmtId="167" fontId="0" fillId="0" borderId="0" xfId="0" applyNumberFormat="1"/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/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8" fillId="0" borderId="2" xfId="0" applyFont="1" applyBorder="1" applyAlignment="1">
      <alignment horizontal="center" vertical="center" wrapText="1"/>
    </xf>
    <xf numFmtId="166" fontId="21" fillId="0" borderId="2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Fill="1" applyBorder="1" applyAlignment="1">
      <alignment horizontal="center" vertical="center"/>
    </xf>
    <xf numFmtId="166" fontId="18" fillId="0" borderId="2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2" fillId="0" borderId="0" xfId="0" applyFont="1" applyAlignment="1">
      <alignment horizontal="justify" vertical="center"/>
    </xf>
    <xf numFmtId="0" fontId="33" fillId="0" borderId="0" xfId="0" applyFont="1" applyAlignment="1">
      <alignment horizontal="right"/>
    </xf>
    <xf numFmtId="0" fontId="29" fillId="0" borderId="21" xfId="0" applyFont="1" applyBorder="1" applyAlignment="1">
      <alignment horizontal="left" vertical="top" wrapText="1"/>
    </xf>
    <xf numFmtId="0" fontId="23" fillId="0" borderId="2" xfId="0" applyFont="1" applyBorder="1" applyAlignment="1">
      <alignment vertical="center"/>
    </xf>
    <xf numFmtId="43" fontId="25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/>
    <xf numFmtId="167" fontId="34" fillId="0" borderId="0" xfId="0" applyNumberFormat="1" applyFont="1"/>
    <xf numFmtId="43" fontId="34" fillId="0" borderId="0" xfId="0" applyNumberFormat="1" applyFont="1"/>
    <xf numFmtId="0" fontId="3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38" fillId="0" borderId="18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vertical="top" wrapText="1"/>
    </xf>
    <xf numFmtId="0" fontId="21" fillId="0" borderId="19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1" fillId="0" borderId="0" xfId="0" applyFont="1"/>
    <xf numFmtId="0" fontId="21" fillId="0" borderId="18" xfId="0" applyFont="1" applyBorder="1" applyAlignment="1">
      <alignment vertical="top" wrapText="1"/>
    </xf>
    <xf numFmtId="0" fontId="21" fillId="0" borderId="15" xfId="0" applyFont="1" applyBorder="1" applyAlignment="1">
      <alignment vertical="top" wrapText="1"/>
    </xf>
    <xf numFmtId="49" fontId="17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/>
    </xf>
    <xf numFmtId="9" fontId="9" fillId="0" borderId="0" xfId="1" applyFont="1" applyAlignment="1">
      <alignment horizontal="center"/>
    </xf>
    <xf numFmtId="9" fontId="11" fillId="0" borderId="0" xfId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2" fillId="0" borderId="2" xfId="0" applyFont="1" applyBorder="1" applyAlignment="1">
      <alignment horizontal="center" vertical="top" wrapText="1"/>
    </xf>
    <xf numFmtId="166" fontId="14" fillId="0" borderId="2" xfId="2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/>
    </xf>
    <xf numFmtId="167" fontId="18" fillId="0" borderId="2" xfId="0" applyNumberFormat="1" applyFont="1" applyBorder="1" applyAlignment="1">
      <alignment horizontal="center" vertical="center" wrapText="1"/>
    </xf>
    <xf numFmtId="166" fontId="21" fillId="0" borderId="3" xfId="0" applyNumberFormat="1" applyFont="1" applyBorder="1" applyAlignment="1">
      <alignment horizontal="center"/>
    </xf>
    <xf numFmtId="167" fontId="21" fillId="0" borderId="2" xfId="0" applyNumberFormat="1" applyFont="1" applyBorder="1" applyAlignment="1">
      <alignment horizontal="center" vertical="center" wrapText="1"/>
    </xf>
    <xf numFmtId="166" fontId="21" fillId="0" borderId="3" xfId="0" applyNumberFormat="1" applyFont="1" applyBorder="1" applyAlignment="1"/>
    <xf numFmtId="167" fontId="21" fillId="3" borderId="2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6" fontId="21" fillId="0" borderId="6" xfId="0" applyNumberFormat="1" applyFont="1" applyBorder="1" applyAlignment="1"/>
    <xf numFmtId="166" fontId="21" fillId="0" borderId="0" xfId="0" applyNumberFormat="1" applyFont="1" applyBorder="1" applyAlignment="1"/>
    <xf numFmtId="166" fontId="21" fillId="0" borderId="1" xfId="0" applyNumberFormat="1" applyFont="1" applyBorder="1" applyAlignment="1">
      <alignment horizontal="center"/>
    </xf>
    <xf numFmtId="166" fontId="21" fillId="0" borderId="9" xfId="0" applyNumberFormat="1" applyFont="1" applyBorder="1" applyAlignment="1">
      <alignment horizontal="center"/>
    </xf>
    <xf numFmtId="166" fontId="18" fillId="0" borderId="9" xfId="0" applyNumberFormat="1" applyFont="1" applyBorder="1" applyAlignment="1">
      <alignment horizontal="center"/>
    </xf>
    <xf numFmtId="166" fontId="18" fillId="0" borderId="3" xfId="0" applyNumberFormat="1" applyFont="1" applyBorder="1" applyAlignment="1"/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3" fontId="21" fillId="0" borderId="2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justify" vertical="center"/>
    </xf>
    <xf numFmtId="0" fontId="21" fillId="0" borderId="0" xfId="0" applyFont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justify" vertical="center"/>
    </xf>
    <xf numFmtId="0" fontId="23" fillId="0" borderId="8" xfId="0" applyFont="1" applyBorder="1" applyAlignment="1">
      <alignment horizontal="justify" vertical="center"/>
    </xf>
    <xf numFmtId="167" fontId="21" fillId="0" borderId="4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3" fontId="21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3" fontId="21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top" wrapText="1"/>
    </xf>
    <xf numFmtId="0" fontId="40" fillId="0" borderId="2" xfId="0" applyFont="1" applyBorder="1" applyAlignment="1">
      <alignment vertical="top" wrapText="1"/>
    </xf>
    <xf numFmtId="167" fontId="40" fillId="0" borderId="2" xfId="0" applyNumberFormat="1" applyFont="1" applyBorder="1" applyAlignment="1"/>
    <xf numFmtId="167" fontId="40" fillId="0" borderId="2" xfId="0" applyNumberFormat="1" applyFont="1" applyBorder="1" applyAlignment="1">
      <alignment wrapText="1"/>
    </xf>
    <xf numFmtId="167" fontId="41" fillId="0" borderId="2" xfId="0" applyNumberFormat="1" applyFont="1" applyBorder="1" applyAlignment="1">
      <alignment wrapText="1"/>
    </xf>
    <xf numFmtId="0" fontId="9" fillId="0" borderId="0" xfId="0" applyFont="1" applyAlignment="1">
      <alignment horizontal="right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23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43" fontId="2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4" fillId="0" borderId="2" xfId="0" applyFont="1" applyBorder="1" applyAlignment="1">
      <alignment horizontal="left" wrapText="1"/>
    </xf>
    <xf numFmtId="165" fontId="45" fillId="3" borderId="2" xfId="0" applyNumberFormat="1" applyFont="1" applyFill="1" applyBorder="1" applyAlignment="1">
      <alignment horizontal="right"/>
    </xf>
    <xf numFmtId="164" fontId="44" fillId="3" borderId="2" xfId="0" applyNumberFormat="1" applyFont="1" applyFill="1" applyBorder="1" applyAlignment="1">
      <alignment horizontal="right"/>
    </xf>
    <xf numFmtId="0" fontId="44" fillId="0" borderId="2" xfId="0" applyFont="1" applyFill="1" applyBorder="1" applyAlignment="1">
      <alignment wrapText="1"/>
    </xf>
    <xf numFmtId="164" fontId="45" fillId="0" borderId="2" xfId="0" applyNumberFormat="1" applyFont="1" applyBorder="1" applyAlignment="1"/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3" fontId="21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6" fillId="0" borderId="0" xfId="0" applyFont="1" applyBorder="1" applyAlignment="1" applyProtection="1">
      <alignment horizontal="left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40" fillId="0" borderId="2" xfId="0" applyNumberFormat="1" applyFont="1" applyBorder="1" applyAlignment="1" applyProtection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28" fillId="0" borderId="0" xfId="7" applyFont="1" applyBorder="1" applyAlignment="1">
      <alignment horizontal="center" vertical="top" wrapText="1"/>
    </xf>
    <xf numFmtId="0" fontId="2" fillId="0" borderId="0" xfId="7"/>
    <xf numFmtId="0" fontId="27" fillId="0" borderId="0" xfId="7" applyFont="1" applyBorder="1" applyAlignment="1">
      <alignment horizontal="left" vertical="top" wrapText="1"/>
    </xf>
    <xf numFmtId="0" fontId="12" fillId="0" borderId="2" xfId="7" applyFont="1" applyBorder="1" applyAlignment="1">
      <alignment horizontal="left" vertical="top" wrapText="1"/>
    </xf>
    <xf numFmtId="10" fontId="9" fillId="0" borderId="2" xfId="7" applyNumberFormat="1" applyFont="1" applyBorder="1" applyAlignment="1">
      <alignment horizontal="center" vertical="top"/>
    </xf>
    <xf numFmtId="49" fontId="9" fillId="0" borderId="2" xfId="7" applyNumberFormat="1" applyFont="1" applyBorder="1" applyAlignment="1">
      <alignment horizontal="right"/>
    </xf>
    <xf numFmtId="2" fontId="9" fillId="0" borderId="2" xfId="7" applyNumberFormat="1" applyFont="1" applyBorder="1" applyAlignment="1">
      <alignment horizontal="center"/>
    </xf>
    <xf numFmtId="0" fontId="12" fillId="0" borderId="2" xfId="7" applyFont="1" applyBorder="1"/>
    <xf numFmtId="2" fontId="9" fillId="0" borderId="2" xfId="7" applyNumberFormat="1" applyFont="1" applyBorder="1" applyAlignment="1">
      <alignment horizontal="center" wrapText="1"/>
    </xf>
    <xf numFmtId="0" fontId="30" fillId="0" borderId="2" xfId="7" applyFont="1" applyBorder="1" applyAlignment="1">
      <alignment horizontal="right"/>
    </xf>
    <xf numFmtId="2" fontId="30" fillId="0" borderId="2" xfId="7" applyNumberFormat="1" applyFont="1" applyBorder="1" applyAlignment="1">
      <alignment horizontal="center" vertical="center"/>
    </xf>
    <xf numFmtId="0" fontId="31" fillId="0" borderId="0" xfId="7" applyFont="1"/>
    <xf numFmtId="0" fontId="46" fillId="0" borderId="0" xfId="7" applyFont="1"/>
    <xf numFmtId="49" fontId="9" fillId="0" borderId="2" xfId="7" applyNumberFormat="1" applyFont="1" applyFill="1" applyBorder="1" applyAlignment="1">
      <alignment horizontal="right"/>
    </xf>
    <xf numFmtId="2" fontId="9" fillId="0" borderId="2" xfId="7" applyNumberFormat="1" applyFont="1" applyFill="1" applyBorder="1" applyAlignment="1">
      <alignment horizontal="center"/>
    </xf>
    <xf numFmtId="0" fontId="12" fillId="0" borderId="2" xfId="7" applyFont="1" applyFill="1" applyBorder="1"/>
    <xf numFmtId="0" fontId="29" fillId="0" borderId="2" xfId="7" applyFont="1" applyFill="1" applyBorder="1" applyAlignment="1">
      <alignment wrapText="1"/>
    </xf>
    <xf numFmtId="0" fontId="27" fillId="0" borderId="0" xfId="7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wrapText="1"/>
    </xf>
    <xf numFmtId="0" fontId="29" fillId="0" borderId="2" xfId="7" applyFont="1" applyBorder="1" applyAlignment="1">
      <alignment horizontal="left" vertical="top" wrapText="1"/>
    </xf>
    <xf numFmtId="2" fontId="12" fillId="0" borderId="2" xfId="7" applyNumberFormat="1" applyFont="1" applyBorder="1" applyAlignment="1">
      <alignment horizontal="center"/>
    </xf>
    <xf numFmtId="2" fontId="12" fillId="0" borderId="2" xfId="7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left" vertical="top"/>
    </xf>
    <xf numFmtId="0" fontId="30" fillId="0" borderId="2" xfId="0" applyFont="1" applyBorder="1" applyAlignment="1">
      <alignment vertical="top" wrapText="1"/>
    </xf>
    <xf numFmtId="164" fontId="35" fillId="0" borderId="2" xfId="0" applyNumberFormat="1" applyFont="1" applyBorder="1" applyAlignment="1">
      <alignment vertical="top"/>
    </xf>
    <xf numFmtId="0" fontId="35" fillId="0" borderId="3" xfId="0" applyFont="1" applyBorder="1" applyAlignment="1">
      <alignment horizontal="left" vertical="top"/>
    </xf>
    <xf numFmtId="0" fontId="35" fillId="0" borderId="2" xfId="0" applyFont="1" applyBorder="1" applyAlignment="1">
      <alignment vertical="top" wrapText="1"/>
    </xf>
    <xf numFmtId="0" fontId="35" fillId="2" borderId="2" xfId="0" applyFont="1" applyFill="1" applyBorder="1" applyAlignment="1">
      <alignment horizontal="left" vertical="top" wrapText="1"/>
    </xf>
    <xf numFmtId="0" fontId="35" fillId="2" borderId="2" xfId="0" applyFont="1" applyFill="1" applyBorder="1" applyAlignment="1">
      <alignment horizontal="justify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justify" vertical="top" wrapText="1"/>
    </xf>
    <xf numFmtId="0" fontId="35" fillId="0" borderId="3" xfId="0" applyFont="1" applyBorder="1" applyAlignment="1">
      <alignment horizontal="left" vertical="top" wrapText="1"/>
    </xf>
    <xf numFmtId="49" fontId="35" fillId="0" borderId="3" xfId="0" applyNumberFormat="1" applyFont="1" applyBorder="1" applyAlignment="1">
      <alignment horizontal="left" vertical="top"/>
    </xf>
    <xf numFmtId="164" fontId="35" fillId="0" borderId="2" xfId="0" applyNumberFormat="1" applyFont="1" applyFill="1" applyBorder="1" applyAlignment="1">
      <alignment vertical="top"/>
    </xf>
    <xf numFmtId="164" fontId="30" fillId="0" borderId="2" xfId="0" applyNumberFormat="1" applyFont="1" applyBorder="1" applyAlignment="1">
      <alignment vertical="top"/>
    </xf>
    <xf numFmtId="0" fontId="35" fillId="0" borderId="2" xfId="0" applyFont="1" applyBorder="1" applyAlignment="1">
      <alignment horizontal="left" vertical="top"/>
    </xf>
    <xf numFmtId="0" fontId="35" fillId="0" borderId="4" xfId="0" applyFont="1" applyBorder="1" applyAlignment="1">
      <alignment vertical="top" wrapText="1"/>
    </xf>
    <xf numFmtId="1" fontId="35" fillId="0" borderId="2" xfId="0" applyNumberFormat="1" applyFont="1" applyBorder="1" applyAlignment="1">
      <alignment horizontal="left" vertical="top"/>
    </xf>
    <xf numFmtId="0" fontId="35" fillId="0" borderId="0" xfId="0" applyFont="1" applyAlignment="1">
      <alignment wrapText="1"/>
    </xf>
    <xf numFmtId="3" fontId="35" fillId="0" borderId="2" xfId="0" applyNumberFormat="1" applyFont="1" applyBorder="1" applyAlignment="1">
      <alignment horizontal="left"/>
    </xf>
    <xf numFmtId="0" fontId="35" fillId="0" borderId="2" xfId="0" applyFont="1" applyBorder="1"/>
    <xf numFmtId="49" fontId="35" fillId="0" borderId="2" xfId="0" applyNumberFormat="1" applyFont="1" applyBorder="1" applyAlignment="1">
      <alignment horizontal="left"/>
    </xf>
    <xf numFmtId="164" fontId="30" fillId="0" borderId="2" xfId="0" applyNumberFormat="1" applyFont="1" applyBorder="1" applyAlignment="1">
      <alignment horizontal="right" vertical="top" wrapText="1"/>
    </xf>
    <xf numFmtId="4" fontId="30" fillId="0" borderId="2" xfId="0" applyNumberFormat="1" applyFont="1" applyBorder="1" applyAlignment="1">
      <alignment horizontal="right" vertical="top" wrapText="1"/>
    </xf>
    <xf numFmtId="0" fontId="35" fillId="0" borderId="0" xfId="0" applyFont="1"/>
    <xf numFmtId="0" fontId="47" fillId="0" borderId="0" xfId="0" applyFont="1" applyBorder="1" applyAlignment="1">
      <alignment horizontal="left" vertical="top" wrapText="1"/>
    </xf>
    <xf numFmtId="164" fontId="35" fillId="0" borderId="0" xfId="0" applyNumberFormat="1" applyFont="1"/>
    <xf numFmtId="49" fontId="35" fillId="0" borderId="2" xfId="0" applyNumberFormat="1" applyFont="1" applyBorder="1" applyAlignment="1" applyProtection="1">
      <alignment horizontal="center" vertical="center" wrapText="1"/>
    </xf>
    <xf numFmtId="49" fontId="30" fillId="0" borderId="2" xfId="0" applyNumberFormat="1" applyFont="1" applyBorder="1" applyAlignment="1" applyProtection="1">
      <alignment horizontal="left" vertical="center" wrapText="1"/>
    </xf>
    <xf numFmtId="49" fontId="30" fillId="0" borderId="2" xfId="0" applyNumberFormat="1" applyFont="1" applyBorder="1" applyAlignment="1" applyProtection="1">
      <alignment horizontal="center" vertical="center" wrapText="1"/>
    </xf>
    <xf numFmtId="164" fontId="30" fillId="0" borderId="2" xfId="0" applyNumberFormat="1" applyFont="1" applyBorder="1" applyAlignment="1" applyProtection="1">
      <alignment vertical="center" wrapText="1"/>
    </xf>
    <xf numFmtId="168" fontId="35" fillId="0" borderId="2" xfId="0" applyNumberFormat="1" applyFont="1" applyBorder="1" applyAlignment="1" applyProtection="1">
      <alignment horizontal="left" vertical="center" wrapText="1"/>
    </xf>
    <xf numFmtId="164" fontId="35" fillId="0" borderId="2" xfId="0" applyNumberFormat="1" applyFont="1" applyBorder="1" applyAlignment="1" applyProtection="1">
      <alignment vertical="center" wrapText="1"/>
    </xf>
    <xf numFmtId="0" fontId="23" fillId="0" borderId="2" xfId="0" applyFont="1" applyBorder="1" applyAlignment="1">
      <alignment horizontal="justify" vertical="center"/>
    </xf>
    <xf numFmtId="49" fontId="23" fillId="0" borderId="2" xfId="0" applyNumberFormat="1" applyFont="1" applyBorder="1" applyAlignment="1">
      <alignment horizontal="center" vertical="center"/>
    </xf>
    <xf numFmtId="43" fontId="2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21" fillId="0" borderId="2" xfId="0" applyNumberFormat="1" applyFont="1" applyFill="1" applyBorder="1" applyAlignment="1">
      <alignment horizontal="center" vertical="center" wrapText="1"/>
    </xf>
    <xf numFmtId="164" fontId="44" fillId="3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6" fontId="21" fillId="0" borderId="2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24" fillId="3" borderId="2" xfId="0" applyFont="1" applyFill="1" applyBorder="1" applyAlignment="1">
      <alignment horizontal="justify" vertical="center" wrapText="1"/>
    </xf>
    <xf numFmtId="0" fontId="24" fillId="3" borderId="2" xfId="0" applyFont="1" applyFill="1" applyBorder="1" applyAlignment="1">
      <alignment horizontal="center" vertical="center" wrapText="1"/>
    </xf>
    <xf numFmtId="43" fontId="24" fillId="3" borderId="2" xfId="0" applyNumberFormat="1" applyFont="1" applyFill="1" applyBorder="1" applyAlignment="1">
      <alignment horizontal="right" vertical="center"/>
    </xf>
    <xf numFmtId="0" fontId="23" fillId="3" borderId="2" xfId="0" applyFont="1" applyFill="1" applyBorder="1" applyAlignment="1">
      <alignment horizontal="justify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43" fontId="23" fillId="3" borderId="2" xfId="0" applyNumberFormat="1" applyFont="1" applyFill="1" applyBorder="1" applyAlignment="1">
      <alignment horizontal="right" vertical="center"/>
    </xf>
    <xf numFmtId="43" fontId="2" fillId="3" borderId="2" xfId="0" applyNumberFormat="1" applyFont="1" applyFill="1" applyBorder="1"/>
    <xf numFmtId="0" fontId="14" fillId="3" borderId="2" xfId="0" applyFont="1" applyFill="1" applyBorder="1" applyAlignment="1">
      <alignment horizontal="justify" vertical="center" wrapText="1"/>
    </xf>
    <xf numFmtId="0" fontId="48" fillId="3" borderId="2" xfId="0" applyFont="1" applyFill="1" applyBorder="1" applyAlignment="1">
      <alignment horizontal="justify" vertical="center" wrapText="1"/>
    </xf>
    <xf numFmtId="164" fontId="35" fillId="3" borderId="2" xfId="0" applyNumberFormat="1" applyFont="1" applyFill="1" applyBorder="1" applyAlignment="1" applyProtection="1">
      <alignment vertical="center" wrapText="1"/>
    </xf>
    <xf numFmtId="0" fontId="23" fillId="3" borderId="2" xfId="0" applyFont="1" applyFill="1" applyBorder="1" applyAlignment="1">
      <alignment vertical="center" wrapText="1"/>
    </xf>
    <xf numFmtId="43" fontId="23" fillId="3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vertical="center" wrapText="1"/>
    </xf>
    <xf numFmtId="49" fontId="24" fillId="3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43" fontId="22" fillId="3" borderId="2" xfId="0" applyNumberFormat="1" applyFont="1" applyFill="1" applyBorder="1" applyAlignment="1">
      <alignment horizontal="center" vertical="center"/>
    </xf>
    <xf numFmtId="168" fontId="35" fillId="3" borderId="2" xfId="0" applyNumberFormat="1" applyFont="1" applyFill="1" applyBorder="1" applyAlignment="1" applyProtection="1">
      <alignment horizontal="left" vertical="center" wrapText="1"/>
    </xf>
    <xf numFmtId="49" fontId="35" fillId="3" borderId="2" xfId="0" applyNumberFormat="1" applyFont="1" applyFill="1" applyBorder="1" applyAlignment="1" applyProtection="1">
      <alignment horizontal="center" vertical="center" wrapText="1"/>
    </xf>
    <xf numFmtId="164" fontId="30" fillId="3" borderId="2" xfId="0" applyNumberFormat="1" applyFont="1" applyFill="1" applyBorder="1" applyAlignment="1" applyProtection="1">
      <alignment vertical="center" wrapText="1"/>
    </xf>
    <xf numFmtId="0" fontId="24" fillId="3" borderId="19" xfId="0" applyFont="1" applyFill="1" applyBorder="1" applyAlignment="1">
      <alignment horizontal="justify" vertical="center" wrapText="1"/>
    </xf>
    <xf numFmtId="0" fontId="24" fillId="3" borderId="18" xfId="0" applyFont="1" applyFill="1" applyBorder="1" applyAlignment="1">
      <alignment horizontal="center" vertical="center" wrapText="1"/>
    </xf>
    <xf numFmtId="43" fontId="24" fillId="3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 wrapText="1"/>
    </xf>
    <xf numFmtId="0" fontId="30" fillId="0" borderId="0" xfId="0" applyFont="1" applyAlignment="1">
      <alignment horizontal="center" vertical="top" wrapText="1"/>
    </xf>
    <xf numFmtId="9" fontId="12" fillId="0" borderId="0" xfId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9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49" fontId="30" fillId="0" borderId="3" xfId="0" applyNumberFormat="1" applyFont="1" applyBorder="1" applyAlignment="1" applyProtection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</xf>
    <xf numFmtId="49" fontId="30" fillId="0" borderId="4" xfId="0" applyNumberFormat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30" fillId="0" borderId="5" xfId="0" applyNumberFormat="1" applyFont="1" applyBorder="1" applyAlignment="1" applyProtection="1">
      <alignment horizontal="center" vertical="center" wrapText="1"/>
    </xf>
    <xf numFmtId="49" fontId="30" fillId="0" borderId="7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9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top" wrapText="1"/>
    </xf>
    <xf numFmtId="0" fontId="21" fillId="0" borderId="18" xfId="0" applyFont="1" applyBorder="1" applyAlignment="1">
      <alignment vertical="top" wrapText="1"/>
    </xf>
    <xf numFmtId="0" fontId="17" fillId="0" borderId="14" xfId="0" applyFont="1" applyBorder="1" applyAlignment="1">
      <alignment horizontal="justify" vertical="center" wrapText="1"/>
    </xf>
    <xf numFmtId="0" fontId="21" fillId="0" borderId="10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7" fillId="0" borderId="0" xfId="7" applyFont="1" applyBorder="1" applyAlignment="1">
      <alignment horizontal="left" vertical="top" wrapText="1"/>
    </xf>
    <xf numFmtId="0" fontId="12" fillId="0" borderId="2" xfId="7" applyFont="1" applyBorder="1" applyAlignment="1">
      <alignment horizontal="center" vertical="center"/>
    </xf>
    <xf numFmtId="165" fontId="12" fillId="0" borderId="2" xfId="7" applyNumberFormat="1" applyFont="1" applyBorder="1" applyAlignment="1">
      <alignment horizontal="center" wrapText="1"/>
    </xf>
    <xf numFmtId="0" fontId="2" fillId="0" borderId="2" xfId="7" applyBorder="1"/>
    <xf numFmtId="0" fontId="40" fillId="0" borderId="0" xfId="0" applyFont="1" applyAlignment="1">
      <alignment horizontal="right" vertical="top" wrapText="1"/>
    </xf>
    <xf numFmtId="0" fontId="40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49" fontId="42" fillId="0" borderId="0" xfId="0" applyNumberFormat="1" applyFont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/>
    </xf>
    <xf numFmtId="49" fontId="43" fillId="0" borderId="24" xfId="0" applyNumberFormat="1" applyFont="1" applyBorder="1" applyAlignment="1">
      <alignment horizontal="center" vertical="center"/>
    </xf>
    <xf numFmtId="49" fontId="43" fillId="0" borderId="7" xfId="0" applyNumberFormat="1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</cellXfs>
  <cellStyles count="8">
    <cellStyle name="xl31" xfId="5"/>
    <cellStyle name="xl43" xfId="6"/>
    <cellStyle name="xl68" xfId="4"/>
    <cellStyle name="xl87" xfId="3"/>
    <cellStyle name="Обычный" xfId="0" builtinId="0"/>
    <cellStyle name="Обычный 2" xfId="7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dm3\!!!_depo\4%20&#1058;&#1072;&#1090;&#1100;&#1103;&#1085;&#1072;%20&#1043;&#1077;&#1085;&#1085;&#1072;&#1076;&#1100;&#1077;&#1074;&#1085;&#1072;\&#1041;&#1102;&#1076;&#1078;&#1077;&#1090;%202025\&#1057;&#1042;&#1054;&#1044;%20&#1085;&#1072;%20&#1072;&#1074;&#1075;&#1091;&#1089;&#109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2"/>
      <sheetName val="Приложение3"/>
      <sheetName val="Приложение4"/>
      <sheetName val="Приложение5"/>
      <sheetName val="Приложение 9"/>
    </sheetNames>
    <sheetDataSet>
      <sheetData sheetId="0">
        <row r="51">
          <cell r="C51">
            <v>46061.899999999994</v>
          </cell>
        </row>
      </sheetData>
      <sheetData sheetId="1">
        <row r="13">
          <cell r="C13">
            <v>46061.899999999994</v>
          </cell>
        </row>
      </sheetData>
      <sheetData sheetId="2">
        <row r="15">
          <cell r="I15">
            <v>11290.800000000001</v>
          </cell>
          <cell r="J15">
            <v>13186.5</v>
          </cell>
          <cell r="K15">
            <v>13186.5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9">
          <cell r="I39">
            <v>100</v>
          </cell>
          <cell r="J39">
            <v>100</v>
          </cell>
          <cell r="K39">
            <v>100</v>
          </cell>
        </row>
        <row r="43">
          <cell r="I43">
            <v>893.5</v>
          </cell>
          <cell r="J43">
            <v>1507.6</v>
          </cell>
          <cell r="K43">
            <v>1507.6</v>
          </cell>
        </row>
        <row r="46">
          <cell r="I46">
            <v>237.6</v>
          </cell>
        </row>
        <row r="58">
          <cell r="I58">
            <v>387.4</v>
          </cell>
        </row>
        <row r="63">
          <cell r="I63">
            <v>22156.799999999999</v>
          </cell>
          <cell r="J63">
            <v>8443.7000000000007</v>
          </cell>
          <cell r="K63">
            <v>8443.7000000000007</v>
          </cell>
        </row>
        <row r="74">
          <cell r="I74">
            <v>6357.2</v>
          </cell>
          <cell r="J74">
            <v>1670.2</v>
          </cell>
          <cell r="K74">
            <v>1670.2</v>
          </cell>
        </row>
        <row r="78">
          <cell r="I78">
            <v>0</v>
          </cell>
        </row>
        <row r="87">
          <cell r="I87">
            <v>30</v>
          </cell>
        </row>
        <row r="98">
          <cell r="I98">
            <v>5608.4</v>
          </cell>
          <cell r="J98">
            <v>7781.2000000000007</v>
          </cell>
          <cell r="K98">
            <v>7781.2000000000007</v>
          </cell>
        </row>
        <row r="105">
          <cell r="I105">
            <v>20</v>
          </cell>
        </row>
        <row r="106">
          <cell r="I106">
            <v>20</v>
          </cell>
        </row>
        <row r="113">
          <cell r="I113">
            <v>216.3</v>
          </cell>
          <cell r="J113">
            <v>225</v>
          </cell>
          <cell r="K113">
            <v>225</v>
          </cell>
        </row>
        <row r="117">
          <cell r="J117">
            <v>225</v>
          </cell>
          <cell r="K117">
            <v>225</v>
          </cell>
        </row>
        <row r="118">
          <cell r="I118">
            <v>10</v>
          </cell>
          <cell r="J118">
            <v>10</v>
          </cell>
          <cell r="K118">
            <v>10</v>
          </cell>
        </row>
        <row r="123">
          <cell r="I123">
            <v>5</v>
          </cell>
        </row>
      </sheetData>
      <sheetData sheetId="3">
        <row r="16">
          <cell r="L16">
            <v>1741.1</v>
          </cell>
        </row>
      </sheetData>
      <sheetData sheetId="4" refreshError="1"/>
      <sheetData sheetId="5" refreshError="1"/>
    </sheetDataSet>
  </externalBook>
</externalLink>
</file>

<file path=xl/queryTables/queryTable1.xml><?xml version="1.0" encoding="utf-8"?>
<queryTable xmlns="http://schemas.openxmlformats.org/spreadsheetml/2006/main" name="PRB_D_IF_Rep_1" refreshOnLoad="1" connectionId="2" autoFormatId="16" applyNumberFormats="0" applyBorderFormats="0" applyFontFormats="1" applyPatternFormats="1" applyAlignmentFormats="0" applyWidthHeightFormats="0">
  <queryTableRefresh headersInLastRefresh="0" nextId="8">
    <queryTableFields count="3">
      <queryTableField id="1" name="Code"/>
      <queryTableField id="2" name="Name"/>
      <queryTableField id="3" dataBound="0" fillFormulas="1"/>
    </queryTableFields>
    <queryTableDeletedFields count="1">
      <deletedField name="SUMM"/>
    </queryTableDeletedFields>
  </queryTableRefresh>
</queryTable>
</file>

<file path=xl/queryTables/queryTable2.xml><?xml version="1.0" encoding="utf-8"?>
<queryTable xmlns="http://schemas.openxmlformats.org/spreadsheetml/2006/main" name="XEON1 Budget08K PRB_D_IF_Rep_2" refreshOnLoad="1" connectionId="3" autoFormatId="16" applyNumberFormats="0" applyBorderFormats="0" applyFontFormats="1" applyPatternFormats="1" applyAlignmentFormats="0" applyWidthHeightFormats="0">
  <queryTableRefresh headersInLastRefresh="0" nextId="8">
    <queryTableFields count="3">
      <queryTableField id="1" name="Code"/>
      <queryTableField id="2" name="Name"/>
      <queryTableField id="3" dataBound="0" fillFormulas="1"/>
    </queryTableFields>
    <queryTableDeletedFields count="1">
      <deletedField name="SUMM"/>
    </queryTableDeleted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5"/>
  <sheetViews>
    <sheetView topLeftCell="A4" workbookViewId="0">
      <selection activeCell="C14" sqref="C14"/>
    </sheetView>
  </sheetViews>
  <sheetFormatPr defaultRowHeight="12.75" x14ac:dyDescent="0.2"/>
  <cols>
    <col min="1" max="1" width="30.28515625" style="1" customWidth="1"/>
    <col min="2" max="2" width="92.5703125" style="1" customWidth="1"/>
    <col min="3" max="3" width="12.85546875" style="1" customWidth="1"/>
    <col min="4" max="4" width="12.85546875" style="2" customWidth="1"/>
    <col min="5" max="5" width="12.85546875" style="1" customWidth="1"/>
    <col min="6" max="6" width="27.28515625" style="1" hidden="1" customWidth="1"/>
    <col min="7" max="7" width="13.5703125" style="1" hidden="1" customWidth="1"/>
    <col min="8" max="8" width="0" style="1" hidden="1" customWidth="1"/>
    <col min="9" max="256" width="9.140625" style="1"/>
    <col min="257" max="257" width="27.28515625" style="1" customWidth="1"/>
    <col min="258" max="258" width="63.85546875" style="1" customWidth="1"/>
    <col min="259" max="259" width="16.5703125" style="1" customWidth="1"/>
    <col min="260" max="260" width="12.140625" style="1" customWidth="1"/>
    <col min="261" max="261" width="12.7109375" style="1" customWidth="1"/>
    <col min="262" max="262" width="27.28515625" style="1" bestFit="1" customWidth="1"/>
    <col min="263" max="263" width="13.5703125" style="1" bestFit="1" customWidth="1"/>
    <col min="264" max="512" width="9.140625" style="1"/>
    <col min="513" max="513" width="27.28515625" style="1" customWidth="1"/>
    <col min="514" max="514" width="63.85546875" style="1" customWidth="1"/>
    <col min="515" max="515" width="16.5703125" style="1" customWidth="1"/>
    <col min="516" max="516" width="12.140625" style="1" customWidth="1"/>
    <col min="517" max="517" width="12.7109375" style="1" customWidth="1"/>
    <col min="518" max="518" width="27.28515625" style="1" bestFit="1" customWidth="1"/>
    <col min="519" max="519" width="13.5703125" style="1" bestFit="1" customWidth="1"/>
    <col min="520" max="768" width="9.140625" style="1"/>
    <col min="769" max="769" width="27.28515625" style="1" customWidth="1"/>
    <col min="770" max="770" width="63.85546875" style="1" customWidth="1"/>
    <col min="771" max="771" width="16.5703125" style="1" customWidth="1"/>
    <col min="772" max="772" width="12.140625" style="1" customWidth="1"/>
    <col min="773" max="773" width="12.7109375" style="1" customWidth="1"/>
    <col min="774" max="774" width="27.28515625" style="1" bestFit="1" customWidth="1"/>
    <col min="775" max="775" width="13.5703125" style="1" bestFit="1" customWidth="1"/>
    <col min="776" max="1024" width="9.140625" style="1"/>
    <col min="1025" max="1025" width="27.28515625" style="1" customWidth="1"/>
    <col min="1026" max="1026" width="63.85546875" style="1" customWidth="1"/>
    <col min="1027" max="1027" width="16.5703125" style="1" customWidth="1"/>
    <col min="1028" max="1028" width="12.140625" style="1" customWidth="1"/>
    <col min="1029" max="1029" width="12.7109375" style="1" customWidth="1"/>
    <col min="1030" max="1030" width="27.28515625" style="1" bestFit="1" customWidth="1"/>
    <col min="1031" max="1031" width="13.5703125" style="1" bestFit="1" customWidth="1"/>
    <col min="1032" max="1280" width="9.140625" style="1"/>
    <col min="1281" max="1281" width="27.28515625" style="1" customWidth="1"/>
    <col min="1282" max="1282" width="63.85546875" style="1" customWidth="1"/>
    <col min="1283" max="1283" width="16.5703125" style="1" customWidth="1"/>
    <col min="1284" max="1284" width="12.140625" style="1" customWidth="1"/>
    <col min="1285" max="1285" width="12.7109375" style="1" customWidth="1"/>
    <col min="1286" max="1286" width="27.28515625" style="1" bestFit="1" customWidth="1"/>
    <col min="1287" max="1287" width="13.5703125" style="1" bestFit="1" customWidth="1"/>
    <col min="1288" max="1536" width="9.140625" style="1"/>
    <col min="1537" max="1537" width="27.28515625" style="1" customWidth="1"/>
    <col min="1538" max="1538" width="63.85546875" style="1" customWidth="1"/>
    <col min="1539" max="1539" width="16.5703125" style="1" customWidth="1"/>
    <col min="1540" max="1540" width="12.140625" style="1" customWidth="1"/>
    <col min="1541" max="1541" width="12.7109375" style="1" customWidth="1"/>
    <col min="1542" max="1542" width="27.28515625" style="1" bestFit="1" customWidth="1"/>
    <col min="1543" max="1543" width="13.5703125" style="1" bestFit="1" customWidth="1"/>
    <col min="1544" max="1792" width="9.140625" style="1"/>
    <col min="1793" max="1793" width="27.28515625" style="1" customWidth="1"/>
    <col min="1794" max="1794" width="63.85546875" style="1" customWidth="1"/>
    <col min="1795" max="1795" width="16.5703125" style="1" customWidth="1"/>
    <col min="1796" max="1796" width="12.140625" style="1" customWidth="1"/>
    <col min="1797" max="1797" width="12.7109375" style="1" customWidth="1"/>
    <col min="1798" max="1798" width="27.28515625" style="1" bestFit="1" customWidth="1"/>
    <col min="1799" max="1799" width="13.5703125" style="1" bestFit="1" customWidth="1"/>
    <col min="1800" max="2048" width="9.140625" style="1"/>
    <col min="2049" max="2049" width="27.28515625" style="1" customWidth="1"/>
    <col min="2050" max="2050" width="63.85546875" style="1" customWidth="1"/>
    <col min="2051" max="2051" width="16.5703125" style="1" customWidth="1"/>
    <col min="2052" max="2052" width="12.140625" style="1" customWidth="1"/>
    <col min="2053" max="2053" width="12.7109375" style="1" customWidth="1"/>
    <col min="2054" max="2054" width="27.28515625" style="1" bestFit="1" customWidth="1"/>
    <col min="2055" max="2055" width="13.5703125" style="1" bestFit="1" customWidth="1"/>
    <col min="2056" max="2304" width="9.140625" style="1"/>
    <col min="2305" max="2305" width="27.28515625" style="1" customWidth="1"/>
    <col min="2306" max="2306" width="63.85546875" style="1" customWidth="1"/>
    <col min="2307" max="2307" width="16.5703125" style="1" customWidth="1"/>
    <col min="2308" max="2308" width="12.140625" style="1" customWidth="1"/>
    <col min="2309" max="2309" width="12.7109375" style="1" customWidth="1"/>
    <col min="2310" max="2310" width="27.28515625" style="1" bestFit="1" customWidth="1"/>
    <col min="2311" max="2311" width="13.5703125" style="1" bestFit="1" customWidth="1"/>
    <col min="2312" max="2560" width="9.140625" style="1"/>
    <col min="2561" max="2561" width="27.28515625" style="1" customWidth="1"/>
    <col min="2562" max="2562" width="63.85546875" style="1" customWidth="1"/>
    <col min="2563" max="2563" width="16.5703125" style="1" customWidth="1"/>
    <col min="2564" max="2564" width="12.140625" style="1" customWidth="1"/>
    <col min="2565" max="2565" width="12.7109375" style="1" customWidth="1"/>
    <col min="2566" max="2566" width="27.28515625" style="1" bestFit="1" customWidth="1"/>
    <col min="2567" max="2567" width="13.5703125" style="1" bestFit="1" customWidth="1"/>
    <col min="2568" max="2816" width="9.140625" style="1"/>
    <col min="2817" max="2817" width="27.28515625" style="1" customWidth="1"/>
    <col min="2818" max="2818" width="63.85546875" style="1" customWidth="1"/>
    <col min="2819" max="2819" width="16.5703125" style="1" customWidth="1"/>
    <col min="2820" max="2820" width="12.140625" style="1" customWidth="1"/>
    <col min="2821" max="2821" width="12.7109375" style="1" customWidth="1"/>
    <col min="2822" max="2822" width="27.28515625" style="1" bestFit="1" customWidth="1"/>
    <col min="2823" max="2823" width="13.5703125" style="1" bestFit="1" customWidth="1"/>
    <col min="2824" max="3072" width="9.140625" style="1"/>
    <col min="3073" max="3073" width="27.28515625" style="1" customWidth="1"/>
    <col min="3074" max="3074" width="63.85546875" style="1" customWidth="1"/>
    <col min="3075" max="3075" width="16.5703125" style="1" customWidth="1"/>
    <col min="3076" max="3076" width="12.140625" style="1" customWidth="1"/>
    <col min="3077" max="3077" width="12.7109375" style="1" customWidth="1"/>
    <col min="3078" max="3078" width="27.28515625" style="1" bestFit="1" customWidth="1"/>
    <col min="3079" max="3079" width="13.5703125" style="1" bestFit="1" customWidth="1"/>
    <col min="3080" max="3328" width="9.140625" style="1"/>
    <col min="3329" max="3329" width="27.28515625" style="1" customWidth="1"/>
    <col min="3330" max="3330" width="63.85546875" style="1" customWidth="1"/>
    <col min="3331" max="3331" width="16.5703125" style="1" customWidth="1"/>
    <col min="3332" max="3332" width="12.140625" style="1" customWidth="1"/>
    <col min="3333" max="3333" width="12.7109375" style="1" customWidth="1"/>
    <col min="3334" max="3334" width="27.28515625" style="1" bestFit="1" customWidth="1"/>
    <col min="3335" max="3335" width="13.5703125" style="1" bestFit="1" customWidth="1"/>
    <col min="3336" max="3584" width="9.140625" style="1"/>
    <col min="3585" max="3585" width="27.28515625" style="1" customWidth="1"/>
    <col min="3586" max="3586" width="63.85546875" style="1" customWidth="1"/>
    <col min="3587" max="3587" width="16.5703125" style="1" customWidth="1"/>
    <col min="3588" max="3588" width="12.140625" style="1" customWidth="1"/>
    <col min="3589" max="3589" width="12.7109375" style="1" customWidth="1"/>
    <col min="3590" max="3590" width="27.28515625" style="1" bestFit="1" customWidth="1"/>
    <col min="3591" max="3591" width="13.5703125" style="1" bestFit="1" customWidth="1"/>
    <col min="3592" max="3840" width="9.140625" style="1"/>
    <col min="3841" max="3841" width="27.28515625" style="1" customWidth="1"/>
    <col min="3842" max="3842" width="63.85546875" style="1" customWidth="1"/>
    <col min="3843" max="3843" width="16.5703125" style="1" customWidth="1"/>
    <col min="3844" max="3844" width="12.140625" style="1" customWidth="1"/>
    <col min="3845" max="3845" width="12.7109375" style="1" customWidth="1"/>
    <col min="3846" max="3846" width="27.28515625" style="1" bestFit="1" customWidth="1"/>
    <col min="3847" max="3847" width="13.5703125" style="1" bestFit="1" customWidth="1"/>
    <col min="3848" max="4096" width="9.140625" style="1"/>
    <col min="4097" max="4097" width="27.28515625" style="1" customWidth="1"/>
    <col min="4098" max="4098" width="63.85546875" style="1" customWidth="1"/>
    <col min="4099" max="4099" width="16.5703125" style="1" customWidth="1"/>
    <col min="4100" max="4100" width="12.140625" style="1" customWidth="1"/>
    <col min="4101" max="4101" width="12.7109375" style="1" customWidth="1"/>
    <col min="4102" max="4102" width="27.28515625" style="1" bestFit="1" customWidth="1"/>
    <col min="4103" max="4103" width="13.5703125" style="1" bestFit="1" customWidth="1"/>
    <col min="4104" max="4352" width="9.140625" style="1"/>
    <col min="4353" max="4353" width="27.28515625" style="1" customWidth="1"/>
    <col min="4354" max="4354" width="63.85546875" style="1" customWidth="1"/>
    <col min="4355" max="4355" width="16.5703125" style="1" customWidth="1"/>
    <col min="4356" max="4356" width="12.140625" style="1" customWidth="1"/>
    <col min="4357" max="4357" width="12.7109375" style="1" customWidth="1"/>
    <col min="4358" max="4358" width="27.28515625" style="1" bestFit="1" customWidth="1"/>
    <col min="4359" max="4359" width="13.5703125" style="1" bestFit="1" customWidth="1"/>
    <col min="4360" max="4608" width="9.140625" style="1"/>
    <col min="4609" max="4609" width="27.28515625" style="1" customWidth="1"/>
    <col min="4610" max="4610" width="63.85546875" style="1" customWidth="1"/>
    <col min="4611" max="4611" width="16.5703125" style="1" customWidth="1"/>
    <col min="4612" max="4612" width="12.140625" style="1" customWidth="1"/>
    <col min="4613" max="4613" width="12.7109375" style="1" customWidth="1"/>
    <col min="4614" max="4614" width="27.28515625" style="1" bestFit="1" customWidth="1"/>
    <col min="4615" max="4615" width="13.5703125" style="1" bestFit="1" customWidth="1"/>
    <col min="4616" max="4864" width="9.140625" style="1"/>
    <col min="4865" max="4865" width="27.28515625" style="1" customWidth="1"/>
    <col min="4866" max="4866" width="63.85546875" style="1" customWidth="1"/>
    <col min="4867" max="4867" width="16.5703125" style="1" customWidth="1"/>
    <col min="4868" max="4868" width="12.140625" style="1" customWidth="1"/>
    <col min="4869" max="4869" width="12.7109375" style="1" customWidth="1"/>
    <col min="4870" max="4870" width="27.28515625" style="1" bestFit="1" customWidth="1"/>
    <col min="4871" max="4871" width="13.5703125" style="1" bestFit="1" customWidth="1"/>
    <col min="4872" max="5120" width="9.140625" style="1"/>
    <col min="5121" max="5121" width="27.28515625" style="1" customWidth="1"/>
    <col min="5122" max="5122" width="63.85546875" style="1" customWidth="1"/>
    <col min="5123" max="5123" width="16.5703125" style="1" customWidth="1"/>
    <col min="5124" max="5124" width="12.140625" style="1" customWidth="1"/>
    <col min="5125" max="5125" width="12.7109375" style="1" customWidth="1"/>
    <col min="5126" max="5126" width="27.28515625" style="1" bestFit="1" customWidth="1"/>
    <col min="5127" max="5127" width="13.5703125" style="1" bestFit="1" customWidth="1"/>
    <col min="5128" max="5376" width="9.140625" style="1"/>
    <col min="5377" max="5377" width="27.28515625" style="1" customWidth="1"/>
    <col min="5378" max="5378" width="63.85546875" style="1" customWidth="1"/>
    <col min="5379" max="5379" width="16.5703125" style="1" customWidth="1"/>
    <col min="5380" max="5380" width="12.140625" style="1" customWidth="1"/>
    <col min="5381" max="5381" width="12.7109375" style="1" customWidth="1"/>
    <col min="5382" max="5382" width="27.28515625" style="1" bestFit="1" customWidth="1"/>
    <col min="5383" max="5383" width="13.5703125" style="1" bestFit="1" customWidth="1"/>
    <col min="5384" max="5632" width="9.140625" style="1"/>
    <col min="5633" max="5633" width="27.28515625" style="1" customWidth="1"/>
    <col min="5634" max="5634" width="63.85546875" style="1" customWidth="1"/>
    <col min="5635" max="5635" width="16.5703125" style="1" customWidth="1"/>
    <col min="5636" max="5636" width="12.140625" style="1" customWidth="1"/>
    <col min="5637" max="5637" width="12.7109375" style="1" customWidth="1"/>
    <col min="5638" max="5638" width="27.28515625" style="1" bestFit="1" customWidth="1"/>
    <col min="5639" max="5639" width="13.5703125" style="1" bestFit="1" customWidth="1"/>
    <col min="5640" max="5888" width="9.140625" style="1"/>
    <col min="5889" max="5889" width="27.28515625" style="1" customWidth="1"/>
    <col min="5890" max="5890" width="63.85546875" style="1" customWidth="1"/>
    <col min="5891" max="5891" width="16.5703125" style="1" customWidth="1"/>
    <col min="5892" max="5892" width="12.140625" style="1" customWidth="1"/>
    <col min="5893" max="5893" width="12.7109375" style="1" customWidth="1"/>
    <col min="5894" max="5894" width="27.28515625" style="1" bestFit="1" customWidth="1"/>
    <col min="5895" max="5895" width="13.5703125" style="1" bestFit="1" customWidth="1"/>
    <col min="5896" max="6144" width="9.140625" style="1"/>
    <col min="6145" max="6145" width="27.28515625" style="1" customWidth="1"/>
    <col min="6146" max="6146" width="63.85546875" style="1" customWidth="1"/>
    <col min="6147" max="6147" width="16.5703125" style="1" customWidth="1"/>
    <col min="6148" max="6148" width="12.140625" style="1" customWidth="1"/>
    <col min="6149" max="6149" width="12.7109375" style="1" customWidth="1"/>
    <col min="6150" max="6150" width="27.28515625" style="1" bestFit="1" customWidth="1"/>
    <col min="6151" max="6151" width="13.5703125" style="1" bestFit="1" customWidth="1"/>
    <col min="6152" max="6400" width="9.140625" style="1"/>
    <col min="6401" max="6401" width="27.28515625" style="1" customWidth="1"/>
    <col min="6402" max="6402" width="63.85546875" style="1" customWidth="1"/>
    <col min="6403" max="6403" width="16.5703125" style="1" customWidth="1"/>
    <col min="6404" max="6404" width="12.140625" style="1" customWidth="1"/>
    <col min="6405" max="6405" width="12.7109375" style="1" customWidth="1"/>
    <col min="6406" max="6406" width="27.28515625" style="1" bestFit="1" customWidth="1"/>
    <col min="6407" max="6407" width="13.5703125" style="1" bestFit="1" customWidth="1"/>
    <col min="6408" max="6656" width="9.140625" style="1"/>
    <col min="6657" max="6657" width="27.28515625" style="1" customWidth="1"/>
    <col min="6658" max="6658" width="63.85546875" style="1" customWidth="1"/>
    <col min="6659" max="6659" width="16.5703125" style="1" customWidth="1"/>
    <col min="6660" max="6660" width="12.140625" style="1" customWidth="1"/>
    <col min="6661" max="6661" width="12.7109375" style="1" customWidth="1"/>
    <col min="6662" max="6662" width="27.28515625" style="1" bestFit="1" customWidth="1"/>
    <col min="6663" max="6663" width="13.5703125" style="1" bestFit="1" customWidth="1"/>
    <col min="6664" max="6912" width="9.140625" style="1"/>
    <col min="6913" max="6913" width="27.28515625" style="1" customWidth="1"/>
    <col min="6914" max="6914" width="63.85546875" style="1" customWidth="1"/>
    <col min="6915" max="6915" width="16.5703125" style="1" customWidth="1"/>
    <col min="6916" max="6916" width="12.140625" style="1" customWidth="1"/>
    <col min="6917" max="6917" width="12.7109375" style="1" customWidth="1"/>
    <col min="6918" max="6918" width="27.28515625" style="1" bestFit="1" customWidth="1"/>
    <col min="6919" max="6919" width="13.5703125" style="1" bestFit="1" customWidth="1"/>
    <col min="6920" max="7168" width="9.140625" style="1"/>
    <col min="7169" max="7169" width="27.28515625" style="1" customWidth="1"/>
    <col min="7170" max="7170" width="63.85546875" style="1" customWidth="1"/>
    <col min="7171" max="7171" width="16.5703125" style="1" customWidth="1"/>
    <col min="7172" max="7172" width="12.140625" style="1" customWidth="1"/>
    <col min="7173" max="7173" width="12.7109375" style="1" customWidth="1"/>
    <col min="7174" max="7174" width="27.28515625" style="1" bestFit="1" customWidth="1"/>
    <col min="7175" max="7175" width="13.5703125" style="1" bestFit="1" customWidth="1"/>
    <col min="7176" max="7424" width="9.140625" style="1"/>
    <col min="7425" max="7425" width="27.28515625" style="1" customWidth="1"/>
    <col min="7426" max="7426" width="63.85546875" style="1" customWidth="1"/>
    <col min="7427" max="7427" width="16.5703125" style="1" customWidth="1"/>
    <col min="7428" max="7428" width="12.140625" style="1" customWidth="1"/>
    <col min="7429" max="7429" width="12.7109375" style="1" customWidth="1"/>
    <col min="7430" max="7430" width="27.28515625" style="1" bestFit="1" customWidth="1"/>
    <col min="7431" max="7431" width="13.5703125" style="1" bestFit="1" customWidth="1"/>
    <col min="7432" max="7680" width="9.140625" style="1"/>
    <col min="7681" max="7681" width="27.28515625" style="1" customWidth="1"/>
    <col min="7682" max="7682" width="63.85546875" style="1" customWidth="1"/>
    <col min="7683" max="7683" width="16.5703125" style="1" customWidth="1"/>
    <col min="7684" max="7684" width="12.140625" style="1" customWidth="1"/>
    <col min="7685" max="7685" width="12.7109375" style="1" customWidth="1"/>
    <col min="7686" max="7686" width="27.28515625" style="1" bestFit="1" customWidth="1"/>
    <col min="7687" max="7687" width="13.5703125" style="1" bestFit="1" customWidth="1"/>
    <col min="7688" max="7936" width="9.140625" style="1"/>
    <col min="7937" max="7937" width="27.28515625" style="1" customWidth="1"/>
    <col min="7938" max="7938" width="63.85546875" style="1" customWidth="1"/>
    <col min="7939" max="7939" width="16.5703125" style="1" customWidth="1"/>
    <col min="7940" max="7940" width="12.140625" style="1" customWidth="1"/>
    <col min="7941" max="7941" width="12.7109375" style="1" customWidth="1"/>
    <col min="7942" max="7942" width="27.28515625" style="1" bestFit="1" customWidth="1"/>
    <col min="7943" max="7943" width="13.5703125" style="1" bestFit="1" customWidth="1"/>
    <col min="7944" max="8192" width="9.140625" style="1"/>
    <col min="8193" max="8193" width="27.28515625" style="1" customWidth="1"/>
    <col min="8194" max="8194" width="63.85546875" style="1" customWidth="1"/>
    <col min="8195" max="8195" width="16.5703125" style="1" customWidth="1"/>
    <col min="8196" max="8196" width="12.140625" style="1" customWidth="1"/>
    <col min="8197" max="8197" width="12.7109375" style="1" customWidth="1"/>
    <col min="8198" max="8198" width="27.28515625" style="1" bestFit="1" customWidth="1"/>
    <col min="8199" max="8199" width="13.5703125" style="1" bestFit="1" customWidth="1"/>
    <col min="8200" max="8448" width="9.140625" style="1"/>
    <col min="8449" max="8449" width="27.28515625" style="1" customWidth="1"/>
    <col min="8450" max="8450" width="63.85546875" style="1" customWidth="1"/>
    <col min="8451" max="8451" width="16.5703125" style="1" customWidth="1"/>
    <col min="8452" max="8452" width="12.140625" style="1" customWidth="1"/>
    <col min="8453" max="8453" width="12.7109375" style="1" customWidth="1"/>
    <col min="8454" max="8454" width="27.28515625" style="1" bestFit="1" customWidth="1"/>
    <col min="8455" max="8455" width="13.5703125" style="1" bestFit="1" customWidth="1"/>
    <col min="8456" max="8704" width="9.140625" style="1"/>
    <col min="8705" max="8705" width="27.28515625" style="1" customWidth="1"/>
    <col min="8706" max="8706" width="63.85546875" style="1" customWidth="1"/>
    <col min="8707" max="8707" width="16.5703125" style="1" customWidth="1"/>
    <col min="8708" max="8708" width="12.140625" style="1" customWidth="1"/>
    <col min="8709" max="8709" width="12.7109375" style="1" customWidth="1"/>
    <col min="8710" max="8710" width="27.28515625" style="1" bestFit="1" customWidth="1"/>
    <col min="8711" max="8711" width="13.5703125" style="1" bestFit="1" customWidth="1"/>
    <col min="8712" max="8960" width="9.140625" style="1"/>
    <col min="8961" max="8961" width="27.28515625" style="1" customWidth="1"/>
    <col min="8962" max="8962" width="63.85546875" style="1" customWidth="1"/>
    <col min="8963" max="8963" width="16.5703125" style="1" customWidth="1"/>
    <col min="8964" max="8964" width="12.140625" style="1" customWidth="1"/>
    <col min="8965" max="8965" width="12.7109375" style="1" customWidth="1"/>
    <col min="8966" max="8966" width="27.28515625" style="1" bestFit="1" customWidth="1"/>
    <col min="8967" max="8967" width="13.5703125" style="1" bestFit="1" customWidth="1"/>
    <col min="8968" max="9216" width="9.140625" style="1"/>
    <col min="9217" max="9217" width="27.28515625" style="1" customWidth="1"/>
    <col min="9218" max="9218" width="63.85546875" style="1" customWidth="1"/>
    <col min="9219" max="9219" width="16.5703125" style="1" customWidth="1"/>
    <col min="9220" max="9220" width="12.140625" style="1" customWidth="1"/>
    <col min="9221" max="9221" width="12.7109375" style="1" customWidth="1"/>
    <col min="9222" max="9222" width="27.28515625" style="1" bestFit="1" customWidth="1"/>
    <col min="9223" max="9223" width="13.5703125" style="1" bestFit="1" customWidth="1"/>
    <col min="9224" max="9472" width="9.140625" style="1"/>
    <col min="9473" max="9473" width="27.28515625" style="1" customWidth="1"/>
    <col min="9474" max="9474" width="63.85546875" style="1" customWidth="1"/>
    <col min="9475" max="9475" width="16.5703125" style="1" customWidth="1"/>
    <col min="9476" max="9476" width="12.140625" style="1" customWidth="1"/>
    <col min="9477" max="9477" width="12.7109375" style="1" customWidth="1"/>
    <col min="9478" max="9478" width="27.28515625" style="1" bestFit="1" customWidth="1"/>
    <col min="9479" max="9479" width="13.5703125" style="1" bestFit="1" customWidth="1"/>
    <col min="9480" max="9728" width="9.140625" style="1"/>
    <col min="9729" max="9729" width="27.28515625" style="1" customWidth="1"/>
    <col min="9730" max="9730" width="63.85546875" style="1" customWidth="1"/>
    <col min="9731" max="9731" width="16.5703125" style="1" customWidth="1"/>
    <col min="9732" max="9732" width="12.140625" style="1" customWidth="1"/>
    <col min="9733" max="9733" width="12.7109375" style="1" customWidth="1"/>
    <col min="9734" max="9734" width="27.28515625" style="1" bestFit="1" customWidth="1"/>
    <col min="9735" max="9735" width="13.5703125" style="1" bestFit="1" customWidth="1"/>
    <col min="9736" max="9984" width="9.140625" style="1"/>
    <col min="9985" max="9985" width="27.28515625" style="1" customWidth="1"/>
    <col min="9986" max="9986" width="63.85546875" style="1" customWidth="1"/>
    <col min="9987" max="9987" width="16.5703125" style="1" customWidth="1"/>
    <col min="9988" max="9988" width="12.140625" style="1" customWidth="1"/>
    <col min="9989" max="9989" width="12.7109375" style="1" customWidth="1"/>
    <col min="9990" max="9990" width="27.28515625" style="1" bestFit="1" customWidth="1"/>
    <col min="9991" max="9991" width="13.5703125" style="1" bestFit="1" customWidth="1"/>
    <col min="9992" max="10240" width="9.140625" style="1"/>
    <col min="10241" max="10241" width="27.28515625" style="1" customWidth="1"/>
    <col min="10242" max="10242" width="63.85546875" style="1" customWidth="1"/>
    <col min="10243" max="10243" width="16.5703125" style="1" customWidth="1"/>
    <col min="10244" max="10244" width="12.140625" style="1" customWidth="1"/>
    <col min="10245" max="10245" width="12.7109375" style="1" customWidth="1"/>
    <col min="10246" max="10246" width="27.28515625" style="1" bestFit="1" customWidth="1"/>
    <col min="10247" max="10247" width="13.5703125" style="1" bestFit="1" customWidth="1"/>
    <col min="10248" max="10496" width="9.140625" style="1"/>
    <col min="10497" max="10497" width="27.28515625" style="1" customWidth="1"/>
    <col min="10498" max="10498" width="63.85546875" style="1" customWidth="1"/>
    <col min="10499" max="10499" width="16.5703125" style="1" customWidth="1"/>
    <col min="10500" max="10500" width="12.140625" style="1" customWidth="1"/>
    <col min="10501" max="10501" width="12.7109375" style="1" customWidth="1"/>
    <col min="10502" max="10502" width="27.28515625" style="1" bestFit="1" customWidth="1"/>
    <col min="10503" max="10503" width="13.5703125" style="1" bestFit="1" customWidth="1"/>
    <col min="10504" max="10752" width="9.140625" style="1"/>
    <col min="10753" max="10753" width="27.28515625" style="1" customWidth="1"/>
    <col min="10754" max="10754" width="63.85546875" style="1" customWidth="1"/>
    <col min="10755" max="10755" width="16.5703125" style="1" customWidth="1"/>
    <col min="10756" max="10756" width="12.140625" style="1" customWidth="1"/>
    <col min="10757" max="10757" width="12.7109375" style="1" customWidth="1"/>
    <col min="10758" max="10758" width="27.28515625" style="1" bestFit="1" customWidth="1"/>
    <col min="10759" max="10759" width="13.5703125" style="1" bestFit="1" customWidth="1"/>
    <col min="10760" max="11008" width="9.140625" style="1"/>
    <col min="11009" max="11009" width="27.28515625" style="1" customWidth="1"/>
    <col min="11010" max="11010" width="63.85546875" style="1" customWidth="1"/>
    <col min="11011" max="11011" width="16.5703125" style="1" customWidth="1"/>
    <col min="11012" max="11012" width="12.140625" style="1" customWidth="1"/>
    <col min="11013" max="11013" width="12.7109375" style="1" customWidth="1"/>
    <col min="11014" max="11014" width="27.28515625" style="1" bestFit="1" customWidth="1"/>
    <col min="11015" max="11015" width="13.5703125" style="1" bestFit="1" customWidth="1"/>
    <col min="11016" max="11264" width="9.140625" style="1"/>
    <col min="11265" max="11265" width="27.28515625" style="1" customWidth="1"/>
    <col min="11266" max="11266" width="63.85546875" style="1" customWidth="1"/>
    <col min="11267" max="11267" width="16.5703125" style="1" customWidth="1"/>
    <col min="11268" max="11268" width="12.140625" style="1" customWidth="1"/>
    <col min="11269" max="11269" width="12.7109375" style="1" customWidth="1"/>
    <col min="11270" max="11270" width="27.28515625" style="1" bestFit="1" customWidth="1"/>
    <col min="11271" max="11271" width="13.5703125" style="1" bestFit="1" customWidth="1"/>
    <col min="11272" max="11520" width="9.140625" style="1"/>
    <col min="11521" max="11521" width="27.28515625" style="1" customWidth="1"/>
    <col min="11522" max="11522" width="63.85546875" style="1" customWidth="1"/>
    <col min="11523" max="11523" width="16.5703125" style="1" customWidth="1"/>
    <col min="11524" max="11524" width="12.140625" style="1" customWidth="1"/>
    <col min="11525" max="11525" width="12.7109375" style="1" customWidth="1"/>
    <col min="11526" max="11526" width="27.28515625" style="1" bestFit="1" customWidth="1"/>
    <col min="11527" max="11527" width="13.5703125" style="1" bestFit="1" customWidth="1"/>
    <col min="11528" max="11776" width="9.140625" style="1"/>
    <col min="11777" max="11777" width="27.28515625" style="1" customWidth="1"/>
    <col min="11778" max="11778" width="63.85546875" style="1" customWidth="1"/>
    <col min="11779" max="11779" width="16.5703125" style="1" customWidth="1"/>
    <col min="11780" max="11780" width="12.140625" style="1" customWidth="1"/>
    <col min="11781" max="11781" width="12.7109375" style="1" customWidth="1"/>
    <col min="11782" max="11782" width="27.28515625" style="1" bestFit="1" customWidth="1"/>
    <col min="11783" max="11783" width="13.5703125" style="1" bestFit="1" customWidth="1"/>
    <col min="11784" max="12032" width="9.140625" style="1"/>
    <col min="12033" max="12033" width="27.28515625" style="1" customWidth="1"/>
    <col min="12034" max="12034" width="63.85546875" style="1" customWidth="1"/>
    <col min="12035" max="12035" width="16.5703125" style="1" customWidth="1"/>
    <col min="12036" max="12036" width="12.140625" style="1" customWidth="1"/>
    <col min="12037" max="12037" width="12.7109375" style="1" customWidth="1"/>
    <col min="12038" max="12038" width="27.28515625" style="1" bestFit="1" customWidth="1"/>
    <col min="12039" max="12039" width="13.5703125" style="1" bestFit="1" customWidth="1"/>
    <col min="12040" max="12288" width="9.140625" style="1"/>
    <col min="12289" max="12289" width="27.28515625" style="1" customWidth="1"/>
    <col min="12290" max="12290" width="63.85546875" style="1" customWidth="1"/>
    <col min="12291" max="12291" width="16.5703125" style="1" customWidth="1"/>
    <col min="12292" max="12292" width="12.140625" style="1" customWidth="1"/>
    <col min="12293" max="12293" width="12.7109375" style="1" customWidth="1"/>
    <col min="12294" max="12294" width="27.28515625" style="1" bestFit="1" customWidth="1"/>
    <col min="12295" max="12295" width="13.5703125" style="1" bestFit="1" customWidth="1"/>
    <col min="12296" max="12544" width="9.140625" style="1"/>
    <col min="12545" max="12545" width="27.28515625" style="1" customWidth="1"/>
    <col min="12546" max="12546" width="63.85546875" style="1" customWidth="1"/>
    <col min="12547" max="12547" width="16.5703125" style="1" customWidth="1"/>
    <col min="12548" max="12548" width="12.140625" style="1" customWidth="1"/>
    <col min="12549" max="12549" width="12.7109375" style="1" customWidth="1"/>
    <col min="12550" max="12550" width="27.28515625" style="1" bestFit="1" customWidth="1"/>
    <col min="12551" max="12551" width="13.5703125" style="1" bestFit="1" customWidth="1"/>
    <col min="12552" max="12800" width="9.140625" style="1"/>
    <col min="12801" max="12801" width="27.28515625" style="1" customWidth="1"/>
    <col min="12802" max="12802" width="63.85546875" style="1" customWidth="1"/>
    <col min="12803" max="12803" width="16.5703125" style="1" customWidth="1"/>
    <col min="12804" max="12804" width="12.140625" style="1" customWidth="1"/>
    <col min="12805" max="12805" width="12.7109375" style="1" customWidth="1"/>
    <col min="12806" max="12806" width="27.28515625" style="1" bestFit="1" customWidth="1"/>
    <col min="12807" max="12807" width="13.5703125" style="1" bestFit="1" customWidth="1"/>
    <col min="12808" max="13056" width="9.140625" style="1"/>
    <col min="13057" max="13057" width="27.28515625" style="1" customWidth="1"/>
    <col min="13058" max="13058" width="63.85546875" style="1" customWidth="1"/>
    <col min="13059" max="13059" width="16.5703125" style="1" customWidth="1"/>
    <col min="13060" max="13060" width="12.140625" style="1" customWidth="1"/>
    <col min="13061" max="13061" width="12.7109375" style="1" customWidth="1"/>
    <col min="13062" max="13062" width="27.28515625" style="1" bestFit="1" customWidth="1"/>
    <col min="13063" max="13063" width="13.5703125" style="1" bestFit="1" customWidth="1"/>
    <col min="13064" max="13312" width="9.140625" style="1"/>
    <col min="13313" max="13313" width="27.28515625" style="1" customWidth="1"/>
    <col min="13314" max="13314" width="63.85546875" style="1" customWidth="1"/>
    <col min="13315" max="13315" width="16.5703125" style="1" customWidth="1"/>
    <col min="13316" max="13316" width="12.140625" style="1" customWidth="1"/>
    <col min="13317" max="13317" width="12.7109375" style="1" customWidth="1"/>
    <col min="13318" max="13318" width="27.28515625" style="1" bestFit="1" customWidth="1"/>
    <col min="13319" max="13319" width="13.5703125" style="1" bestFit="1" customWidth="1"/>
    <col min="13320" max="13568" width="9.140625" style="1"/>
    <col min="13569" max="13569" width="27.28515625" style="1" customWidth="1"/>
    <col min="13570" max="13570" width="63.85546875" style="1" customWidth="1"/>
    <col min="13571" max="13571" width="16.5703125" style="1" customWidth="1"/>
    <col min="13572" max="13572" width="12.140625" style="1" customWidth="1"/>
    <col min="13573" max="13573" width="12.7109375" style="1" customWidth="1"/>
    <col min="13574" max="13574" width="27.28515625" style="1" bestFit="1" customWidth="1"/>
    <col min="13575" max="13575" width="13.5703125" style="1" bestFit="1" customWidth="1"/>
    <col min="13576" max="13824" width="9.140625" style="1"/>
    <col min="13825" max="13825" width="27.28515625" style="1" customWidth="1"/>
    <col min="13826" max="13826" width="63.85546875" style="1" customWidth="1"/>
    <col min="13827" max="13827" width="16.5703125" style="1" customWidth="1"/>
    <col min="13828" max="13828" width="12.140625" style="1" customWidth="1"/>
    <col min="13829" max="13829" width="12.7109375" style="1" customWidth="1"/>
    <col min="13830" max="13830" width="27.28515625" style="1" bestFit="1" customWidth="1"/>
    <col min="13831" max="13831" width="13.5703125" style="1" bestFit="1" customWidth="1"/>
    <col min="13832" max="14080" width="9.140625" style="1"/>
    <col min="14081" max="14081" width="27.28515625" style="1" customWidth="1"/>
    <col min="14082" max="14082" width="63.85546875" style="1" customWidth="1"/>
    <col min="14083" max="14083" width="16.5703125" style="1" customWidth="1"/>
    <col min="14084" max="14084" width="12.140625" style="1" customWidth="1"/>
    <col min="14085" max="14085" width="12.7109375" style="1" customWidth="1"/>
    <col min="14086" max="14086" width="27.28515625" style="1" bestFit="1" customWidth="1"/>
    <col min="14087" max="14087" width="13.5703125" style="1" bestFit="1" customWidth="1"/>
    <col min="14088" max="14336" width="9.140625" style="1"/>
    <col min="14337" max="14337" width="27.28515625" style="1" customWidth="1"/>
    <col min="14338" max="14338" width="63.85546875" style="1" customWidth="1"/>
    <col min="14339" max="14339" width="16.5703125" style="1" customWidth="1"/>
    <col min="14340" max="14340" width="12.140625" style="1" customWidth="1"/>
    <col min="14341" max="14341" width="12.7109375" style="1" customWidth="1"/>
    <col min="14342" max="14342" width="27.28515625" style="1" bestFit="1" customWidth="1"/>
    <col min="14343" max="14343" width="13.5703125" style="1" bestFit="1" customWidth="1"/>
    <col min="14344" max="14592" width="9.140625" style="1"/>
    <col min="14593" max="14593" width="27.28515625" style="1" customWidth="1"/>
    <col min="14594" max="14594" width="63.85546875" style="1" customWidth="1"/>
    <col min="14595" max="14595" width="16.5703125" style="1" customWidth="1"/>
    <col min="14596" max="14596" width="12.140625" style="1" customWidth="1"/>
    <col min="14597" max="14597" width="12.7109375" style="1" customWidth="1"/>
    <col min="14598" max="14598" width="27.28515625" style="1" bestFit="1" customWidth="1"/>
    <col min="14599" max="14599" width="13.5703125" style="1" bestFit="1" customWidth="1"/>
    <col min="14600" max="14848" width="9.140625" style="1"/>
    <col min="14849" max="14849" width="27.28515625" style="1" customWidth="1"/>
    <col min="14850" max="14850" width="63.85546875" style="1" customWidth="1"/>
    <col min="14851" max="14851" width="16.5703125" style="1" customWidth="1"/>
    <col min="14852" max="14852" width="12.140625" style="1" customWidth="1"/>
    <col min="14853" max="14853" width="12.7109375" style="1" customWidth="1"/>
    <col min="14854" max="14854" width="27.28515625" style="1" bestFit="1" customWidth="1"/>
    <col min="14855" max="14855" width="13.5703125" style="1" bestFit="1" customWidth="1"/>
    <col min="14856" max="15104" width="9.140625" style="1"/>
    <col min="15105" max="15105" width="27.28515625" style="1" customWidth="1"/>
    <col min="15106" max="15106" width="63.85546875" style="1" customWidth="1"/>
    <col min="15107" max="15107" width="16.5703125" style="1" customWidth="1"/>
    <col min="15108" max="15108" width="12.140625" style="1" customWidth="1"/>
    <col min="15109" max="15109" width="12.7109375" style="1" customWidth="1"/>
    <col min="15110" max="15110" width="27.28515625" style="1" bestFit="1" customWidth="1"/>
    <col min="15111" max="15111" width="13.5703125" style="1" bestFit="1" customWidth="1"/>
    <col min="15112" max="15360" width="9.140625" style="1"/>
    <col min="15361" max="15361" width="27.28515625" style="1" customWidth="1"/>
    <col min="15362" max="15362" width="63.85546875" style="1" customWidth="1"/>
    <col min="15363" max="15363" width="16.5703125" style="1" customWidth="1"/>
    <col min="15364" max="15364" width="12.140625" style="1" customWidth="1"/>
    <col min="15365" max="15365" width="12.7109375" style="1" customWidth="1"/>
    <col min="15366" max="15366" width="27.28515625" style="1" bestFit="1" customWidth="1"/>
    <col min="15367" max="15367" width="13.5703125" style="1" bestFit="1" customWidth="1"/>
    <col min="15368" max="15616" width="9.140625" style="1"/>
    <col min="15617" max="15617" width="27.28515625" style="1" customWidth="1"/>
    <col min="15618" max="15618" width="63.85546875" style="1" customWidth="1"/>
    <col min="15619" max="15619" width="16.5703125" style="1" customWidth="1"/>
    <col min="15620" max="15620" width="12.140625" style="1" customWidth="1"/>
    <col min="15621" max="15621" width="12.7109375" style="1" customWidth="1"/>
    <col min="15622" max="15622" width="27.28515625" style="1" bestFit="1" customWidth="1"/>
    <col min="15623" max="15623" width="13.5703125" style="1" bestFit="1" customWidth="1"/>
    <col min="15624" max="15872" width="9.140625" style="1"/>
    <col min="15873" max="15873" width="27.28515625" style="1" customWidth="1"/>
    <col min="15874" max="15874" width="63.85546875" style="1" customWidth="1"/>
    <col min="15875" max="15875" width="16.5703125" style="1" customWidth="1"/>
    <col min="15876" max="15876" width="12.140625" style="1" customWidth="1"/>
    <col min="15877" max="15877" width="12.7109375" style="1" customWidth="1"/>
    <col min="15878" max="15878" width="27.28515625" style="1" bestFit="1" customWidth="1"/>
    <col min="15879" max="15879" width="13.5703125" style="1" bestFit="1" customWidth="1"/>
    <col min="15880" max="16128" width="9.140625" style="1"/>
    <col min="16129" max="16129" width="27.28515625" style="1" customWidth="1"/>
    <col min="16130" max="16130" width="63.85546875" style="1" customWidth="1"/>
    <col min="16131" max="16131" width="16.5703125" style="1" customWidth="1"/>
    <col min="16132" max="16132" width="12.140625" style="1" customWidth="1"/>
    <col min="16133" max="16133" width="12.7109375" style="1" customWidth="1"/>
    <col min="16134" max="16134" width="27.28515625" style="1" bestFit="1" customWidth="1"/>
    <col min="16135" max="16135" width="13.5703125" style="1" bestFit="1" customWidth="1"/>
    <col min="16136" max="16384" width="9.140625" style="1"/>
  </cols>
  <sheetData>
    <row r="1" spans="1:8" ht="98.25" customHeight="1" x14ac:dyDescent="0.25">
      <c r="A1" s="63"/>
      <c r="B1" s="259" t="s">
        <v>565</v>
      </c>
      <c r="C1" s="259"/>
      <c r="D1" s="259"/>
      <c r="E1" s="259"/>
    </row>
    <row r="2" spans="1:8" s="4" customFormat="1" ht="49.5" customHeight="1" x14ac:dyDescent="0.2">
      <c r="A2" s="260" t="s">
        <v>377</v>
      </c>
      <c r="B2" s="260"/>
      <c r="C2" s="260"/>
      <c r="D2" s="260"/>
      <c r="E2" s="260"/>
      <c r="F2" s="5"/>
      <c r="G2" s="5"/>
      <c r="H2" s="3"/>
    </row>
    <row r="3" spans="1:8" s="5" customFormat="1" ht="59.25" customHeight="1" x14ac:dyDescent="0.25">
      <c r="A3" s="186" t="s">
        <v>1</v>
      </c>
      <c r="B3" s="186" t="s">
        <v>2</v>
      </c>
      <c r="C3" s="186" t="s">
        <v>4</v>
      </c>
      <c r="D3" s="186" t="s">
        <v>272</v>
      </c>
      <c r="E3" s="186" t="s">
        <v>384</v>
      </c>
    </row>
    <row r="4" spans="1:8" s="5" customFormat="1" ht="15.75" x14ac:dyDescent="0.25">
      <c r="A4" s="187">
        <v>1</v>
      </c>
      <c r="B4" s="186">
        <v>2</v>
      </c>
      <c r="C4" s="186">
        <v>3</v>
      </c>
      <c r="D4" s="186">
        <v>3</v>
      </c>
      <c r="E4" s="186">
        <v>3</v>
      </c>
    </row>
    <row r="5" spans="1:8" s="6" customFormat="1" ht="15.75" x14ac:dyDescent="0.2">
      <c r="A5" s="188" t="s">
        <v>5</v>
      </c>
      <c r="B5" s="189" t="s">
        <v>6</v>
      </c>
      <c r="C5" s="190">
        <f>SUM(C6+C12+C23+C9+C19+C21)+C26</f>
        <v>19415</v>
      </c>
      <c r="D5" s="190">
        <f t="shared" ref="D5:E5" si="0">SUM(D6+D12+D23+D9+D19+D21)+D26</f>
        <v>19539</v>
      </c>
      <c r="E5" s="190">
        <f t="shared" si="0"/>
        <v>19655</v>
      </c>
    </row>
    <row r="6" spans="1:8" s="4" customFormat="1" ht="15.75" x14ac:dyDescent="0.2">
      <c r="A6" s="191" t="s">
        <v>7</v>
      </c>
      <c r="B6" s="192" t="s">
        <v>8</v>
      </c>
      <c r="C6" s="190">
        <f t="shared" ref="C6:E6" si="1">C7</f>
        <v>7800</v>
      </c>
      <c r="D6" s="190">
        <f t="shared" si="1"/>
        <v>7900</v>
      </c>
      <c r="E6" s="190">
        <f t="shared" si="1"/>
        <v>8000</v>
      </c>
    </row>
    <row r="7" spans="1:8" s="4" customFormat="1" ht="15.75" x14ac:dyDescent="0.2">
      <c r="A7" s="191" t="s">
        <v>9</v>
      </c>
      <c r="B7" s="192" t="s">
        <v>10</v>
      </c>
      <c r="C7" s="190">
        <f t="shared" ref="C7:E7" si="2">SUM(C8)</f>
        <v>7800</v>
      </c>
      <c r="D7" s="190">
        <f t="shared" si="2"/>
        <v>7900</v>
      </c>
      <c r="E7" s="190">
        <f t="shared" si="2"/>
        <v>8000</v>
      </c>
    </row>
    <row r="8" spans="1:8" s="4" customFormat="1" ht="90" customHeight="1" x14ac:dyDescent="0.2">
      <c r="A8" s="191" t="s">
        <v>11</v>
      </c>
      <c r="B8" s="192" t="s">
        <v>284</v>
      </c>
      <c r="C8" s="190">
        <v>7800</v>
      </c>
      <c r="D8" s="190">
        <v>7900</v>
      </c>
      <c r="E8" s="190">
        <v>8000</v>
      </c>
    </row>
    <row r="9" spans="1:8" s="4" customFormat="1" ht="15.75" customHeight="1" x14ac:dyDescent="0.2">
      <c r="A9" s="191" t="s">
        <v>12</v>
      </c>
      <c r="B9" s="192" t="s">
        <v>13</v>
      </c>
      <c r="C9" s="190">
        <f>SUM(C10)</f>
        <v>262</v>
      </c>
      <c r="D9" s="190">
        <f>D10</f>
        <v>265</v>
      </c>
      <c r="E9" s="190">
        <f>E10</f>
        <v>270</v>
      </c>
    </row>
    <row r="10" spans="1:8" s="4" customFormat="1" ht="15.75" customHeight="1" x14ac:dyDescent="0.2">
      <c r="A10" s="191" t="s">
        <v>14</v>
      </c>
      <c r="B10" s="192" t="s">
        <v>15</v>
      </c>
      <c r="C10" s="190">
        <f>SUM(C11)</f>
        <v>262</v>
      </c>
      <c r="D10" s="190">
        <f>D11</f>
        <v>265</v>
      </c>
      <c r="E10" s="190">
        <f>E11</f>
        <v>270</v>
      </c>
    </row>
    <row r="11" spans="1:8" s="4" customFormat="1" ht="15.75" customHeight="1" x14ac:dyDescent="0.2">
      <c r="A11" s="191" t="s">
        <v>16</v>
      </c>
      <c r="B11" s="192" t="s">
        <v>15</v>
      </c>
      <c r="C11" s="190">
        <v>262</v>
      </c>
      <c r="D11" s="190">
        <v>265</v>
      </c>
      <c r="E11" s="190">
        <v>270</v>
      </c>
    </row>
    <row r="12" spans="1:8" s="4" customFormat="1" ht="15.75" x14ac:dyDescent="0.2">
      <c r="A12" s="191" t="s">
        <v>17</v>
      </c>
      <c r="B12" s="192" t="s">
        <v>18</v>
      </c>
      <c r="C12" s="190">
        <f>SUM(C13+C15)</f>
        <v>11270</v>
      </c>
      <c r="D12" s="190">
        <f>SUM(D13+D15)</f>
        <v>11280</v>
      </c>
      <c r="E12" s="190">
        <f>SUM(E13+E15)</f>
        <v>11290</v>
      </c>
    </row>
    <row r="13" spans="1:8" s="4" customFormat="1" ht="15.75" x14ac:dyDescent="0.2">
      <c r="A13" s="191" t="s">
        <v>19</v>
      </c>
      <c r="B13" s="192" t="s">
        <v>20</v>
      </c>
      <c r="C13" s="190">
        <f>SUM(C14)</f>
        <v>770</v>
      </c>
      <c r="D13" s="190">
        <f t="shared" ref="D13:E13" si="3">SUM(D14)</f>
        <v>780</v>
      </c>
      <c r="E13" s="190">
        <f t="shared" si="3"/>
        <v>790</v>
      </c>
    </row>
    <row r="14" spans="1:8" s="4" customFormat="1" ht="44.25" customHeight="1" x14ac:dyDescent="0.2">
      <c r="A14" s="191" t="s">
        <v>21</v>
      </c>
      <c r="B14" s="192" t="s">
        <v>22</v>
      </c>
      <c r="C14" s="190">
        <v>770</v>
      </c>
      <c r="D14" s="190">
        <v>780</v>
      </c>
      <c r="E14" s="190">
        <v>790</v>
      </c>
    </row>
    <row r="15" spans="1:8" s="4" customFormat="1" ht="20.25" customHeight="1" x14ac:dyDescent="0.2">
      <c r="A15" s="191" t="s">
        <v>23</v>
      </c>
      <c r="B15" s="192" t="s">
        <v>24</v>
      </c>
      <c r="C15" s="190">
        <f>C18+C17</f>
        <v>10500</v>
      </c>
      <c r="D15" s="190">
        <f t="shared" ref="D15:E15" si="4">D18+D17</f>
        <v>10500</v>
      </c>
      <c r="E15" s="190">
        <f t="shared" si="4"/>
        <v>10500</v>
      </c>
    </row>
    <row r="16" spans="1:8" s="4" customFormat="1" ht="20.25" customHeight="1" x14ac:dyDescent="0.2">
      <c r="A16" s="193" t="s">
        <v>25</v>
      </c>
      <c r="B16" s="194" t="s">
        <v>26</v>
      </c>
      <c r="C16" s="190">
        <f>C17</f>
        <v>8000</v>
      </c>
      <c r="D16" s="190">
        <f t="shared" ref="D16:E16" si="5">SUM(D17)</f>
        <v>8000</v>
      </c>
      <c r="E16" s="190">
        <f t="shared" si="5"/>
        <v>8000</v>
      </c>
    </row>
    <row r="17" spans="1:8" s="4" customFormat="1" ht="31.5" x14ac:dyDescent="0.2">
      <c r="A17" s="193" t="s">
        <v>27</v>
      </c>
      <c r="B17" s="194" t="s">
        <v>28</v>
      </c>
      <c r="C17" s="190">
        <v>8000</v>
      </c>
      <c r="D17" s="190">
        <v>8000</v>
      </c>
      <c r="E17" s="190">
        <v>8000</v>
      </c>
    </row>
    <row r="18" spans="1:8" s="4" customFormat="1" ht="18.75" customHeight="1" x14ac:dyDescent="0.2">
      <c r="A18" s="195" t="s">
        <v>29</v>
      </c>
      <c r="B18" s="196" t="s">
        <v>30</v>
      </c>
      <c r="C18" s="190">
        <v>2500</v>
      </c>
      <c r="D18" s="190">
        <v>2500</v>
      </c>
      <c r="E18" s="190">
        <v>2500</v>
      </c>
    </row>
    <row r="19" spans="1:8" s="4" customFormat="1" ht="33.75" customHeight="1" x14ac:dyDescent="0.2">
      <c r="A19" s="191" t="s">
        <v>31</v>
      </c>
      <c r="B19" s="192" t="s">
        <v>32</v>
      </c>
      <c r="C19" s="190">
        <f t="shared" ref="C19" si="6">C20</f>
        <v>41</v>
      </c>
      <c r="D19" s="190">
        <f>D20</f>
        <v>42</v>
      </c>
      <c r="E19" s="190">
        <f>E20</f>
        <v>43</v>
      </c>
    </row>
    <row r="20" spans="1:8" s="4" customFormat="1" ht="49.5" customHeight="1" x14ac:dyDescent="0.2">
      <c r="A20" s="191" t="s">
        <v>281</v>
      </c>
      <c r="B20" s="192" t="s">
        <v>33</v>
      </c>
      <c r="C20" s="190">
        <v>41</v>
      </c>
      <c r="D20" s="190">
        <v>42</v>
      </c>
      <c r="E20" s="190">
        <v>43</v>
      </c>
    </row>
    <row r="21" spans="1:8" s="4" customFormat="1" ht="20.25" customHeight="1" x14ac:dyDescent="0.2">
      <c r="A21" s="191" t="s">
        <v>34</v>
      </c>
      <c r="B21" s="192" t="s">
        <v>35</v>
      </c>
      <c r="C21" s="190">
        <f>C22</f>
        <v>40</v>
      </c>
      <c r="D21" s="190">
        <f>D22</f>
        <v>50</v>
      </c>
      <c r="E21" s="190">
        <f>E22</f>
        <v>50</v>
      </c>
    </row>
    <row r="22" spans="1:8" s="4" customFormat="1" ht="28.5" customHeight="1" x14ac:dyDescent="0.2">
      <c r="A22" s="191" t="s">
        <v>282</v>
      </c>
      <c r="B22" s="192" t="s">
        <v>36</v>
      </c>
      <c r="C22" s="190">
        <v>40</v>
      </c>
      <c r="D22" s="190">
        <v>50</v>
      </c>
      <c r="E22" s="190">
        <v>50</v>
      </c>
    </row>
    <row r="23" spans="1:8" s="4" customFormat="1" ht="28.5" customHeight="1" x14ac:dyDescent="0.2">
      <c r="A23" s="191" t="s">
        <v>37</v>
      </c>
      <c r="B23" s="192" t="s">
        <v>38</v>
      </c>
      <c r="C23" s="190">
        <f>SUM(C24)</f>
        <v>2</v>
      </c>
      <c r="D23" s="190">
        <v>2</v>
      </c>
      <c r="E23" s="190">
        <v>2</v>
      </c>
    </row>
    <row r="24" spans="1:8" s="4" customFormat="1" ht="28.5" customHeight="1" x14ac:dyDescent="0.2">
      <c r="A24" s="197" t="s">
        <v>39</v>
      </c>
      <c r="B24" s="192" t="s">
        <v>40</v>
      </c>
      <c r="C24" s="190">
        <f>SUM(C25)</f>
        <v>2</v>
      </c>
      <c r="D24" s="190">
        <v>2</v>
      </c>
      <c r="E24" s="190">
        <v>2</v>
      </c>
    </row>
    <row r="25" spans="1:8" s="4" customFormat="1" ht="28.5" customHeight="1" x14ac:dyDescent="0.2">
      <c r="A25" s="191" t="s">
        <v>41</v>
      </c>
      <c r="B25" s="192" t="s">
        <v>42</v>
      </c>
      <c r="C25" s="190">
        <v>2</v>
      </c>
      <c r="D25" s="190">
        <v>2</v>
      </c>
      <c r="E25" s="190">
        <v>2</v>
      </c>
    </row>
    <row r="26" spans="1:8" s="4" customFormat="1" ht="28.5" hidden="1" customHeight="1" x14ac:dyDescent="0.2">
      <c r="A26" s="198" t="s">
        <v>261</v>
      </c>
      <c r="B26" s="192" t="s">
        <v>262</v>
      </c>
      <c r="C26" s="199"/>
      <c r="D26" s="190">
        <f>C26</f>
        <v>0</v>
      </c>
      <c r="E26" s="190">
        <f>D26</f>
        <v>0</v>
      </c>
    </row>
    <row r="27" spans="1:8" s="4" customFormat="1" ht="28.5" hidden="1" customHeight="1" x14ac:dyDescent="0.2">
      <c r="A27" s="198" t="s">
        <v>263</v>
      </c>
      <c r="B27" s="192" t="s">
        <v>264</v>
      </c>
      <c r="C27" s="199"/>
      <c r="D27" s="190">
        <f>C27</f>
        <v>0</v>
      </c>
      <c r="E27" s="190">
        <f>D27</f>
        <v>0</v>
      </c>
    </row>
    <row r="28" spans="1:8" s="4" customFormat="1" ht="28.5" customHeight="1" x14ac:dyDescent="0.2">
      <c r="A28" s="188" t="s">
        <v>43</v>
      </c>
      <c r="B28" s="189" t="s">
        <v>44</v>
      </c>
      <c r="C28" s="200">
        <f>SUM(C29)</f>
        <v>23437.200000000001</v>
      </c>
      <c r="D28" s="200">
        <f>SUM(D29)</f>
        <v>19750.7</v>
      </c>
      <c r="E28" s="200">
        <f t="shared" ref="E28" si="7">SUM(E29)</f>
        <v>19271.300000000003</v>
      </c>
      <c r="F28" s="4">
        <v>33635.9</v>
      </c>
      <c r="G28" s="4">
        <v>16756.7</v>
      </c>
      <c r="H28" s="4">
        <v>16158.3</v>
      </c>
    </row>
    <row r="29" spans="1:8" s="4" customFormat="1" ht="21" customHeight="1" x14ac:dyDescent="0.2">
      <c r="A29" s="191" t="s">
        <v>45</v>
      </c>
      <c r="B29" s="192" t="s">
        <v>46</v>
      </c>
      <c r="C29" s="190">
        <f>SUM(C30+C34+C39+C46)+C33+C41</f>
        <v>23437.200000000001</v>
      </c>
      <c r="D29" s="190">
        <f>SUM(D30+D34+D39+D46)</f>
        <v>19750.7</v>
      </c>
      <c r="E29" s="190">
        <f t="shared" ref="E29" si="8">SUM(E30+E34+E39+E46)</f>
        <v>19271.300000000003</v>
      </c>
    </row>
    <row r="30" spans="1:8" s="4" customFormat="1" ht="21" customHeight="1" x14ac:dyDescent="0.2">
      <c r="A30" s="195" t="s">
        <v>47</v>
      </c>
      <c r="B30" s="196" t="s">
        <v>48</v>
      </c>
      <c r="C30" s="190">
        <f t="shared" ref="C30:E31" si="9">SUM(C31)</f>
        <v>11360.9</v>
      </c>
      <c r="D30" s="190">
        <f t="shared" si="9"/>
        <v>9158.4</v>
      </c>
      <c r="E30" s="190">
        <f t="shared" si="9"/>
        <v>8660.1</v>
      </c>
    </row>
    <row r="31" spans="1:8" s="6" customFormat="1" ht="21" customHeight="1" x14ac:dyDescent="0.2">
      <c r="A31" s="195" t="s">
        <v>49</v>
      </c>
      <c r="B31" s="196" t="s">
        <v>50</v>
      </c>
      <c r="C31" s="190">
        <f t="shared" si="9"/>
        <v>11360.9</v>
      </c>
      <c r="D31" s="190">
        <f t="shared" si="9"/>
        <v>9158.4</v>
      </c>
      <c r="E31" s="190">
        <f t="shared" si="9"/>
        <v>8660.1</v>
      </c>
    </row>
    <row r="32" spans="1:8" s="4" customFormat="1" ht="31.5" x14ac:dyDescent="0.2">
      <c r="A32" s="195" t="s">
        <v>51</v>
      </c>
      <c r="B32" s="196" t="s">
        <v>52</v>
      </c>
      <c r="C32" s="190">
        <v>11360.9</v>
      </c>
      <c r="D32" s="190">
        <v>9158.4</v>
      </c>
      <c r="E32" s="190">
        <v>8660.1</v>
      </c>
    </row>
    <row r="33" spans="1:6" s="4" customFormat="1" ht="19.5" customHeight="1" x14ac:dyDescent="0.2">
      <c r="A33" s="195" t="s">
        <v>53</v>
      </c>
      <c r="B33" s="196" t="s">
        <v>52</v>
      </c>
      <c r="C33" s="190">
        <v>0</v>
      </c>
      <c r="D33" s="190">
        <v>0</v>
      </c>
      <c r="E33" s="190">
        <f t="shared" ref="E33" si="10">D33</f>
        <v>0</v>
      </c>
    </row>
    <row r="34" spans="1:6" s="4" customFormat="1" ht="19.5" customHeight="1" x14ac:dyDescent="0.2">
      <c r="A34" s="191" t="s">
        <v>54</v>
      </c>
      <c r="B34" s="192" t="s">
        <v>55</v>
      </c>
      <c r="C34" s="190">
        <f t="shared" ref="C34:E34" si="11">C35+C37</f>
        <v>453.59999999999997</v>
      </c>
      <c r="D34" s="190">
        <f t="shared" si="11"/>
        <v>469.59999999999997</v>
      </c>
      <c r="E34" s="190">
        <f t="shared" si="11"/>
        <v>488.5</v>
      </c>
    </row>
    <row r="35" spans="1:6" s="4" customFormat="1" ht="19.5" customHeight="1" x14ac:dyDescent="0.2">
      <c r="A35" s="191" t="s">
        <v>56</v>
      </c>
      <c r="B35" s="192" t="s">
        <v>57</v>
      </c>
      <c r="C35" s="190">
        <f>SUM(C36)</f>
        <v>0.2</v>
      </c>
      <c r="D35" s="190">
        <v>0.2</v>
      </c>
      <c r="E35" s="190">
        <v>0.2</v>
      </c>
    </row>
    <row r="36" spans="1:6" s="4" customFormat="1" ht="33.75" customHeight="1" x14ac:dyDescent="0.2">
      <c r="A36" s="191" t="s">
        <v>58</v>
      </c>
      <c r="B36" s="192" t="s">
        <v>59</v>
      </c>
      <c r="C36" s="190">
        <v>0.2</v>
      </c>
      <c r="D36" s="190">
        <v>0.2</v>
      </c>
      <c r="E36" s="190">
        <v>0.2</v>
      </c>
      <c r="F36" s="7"/>
    </row>
    <row r="37" spans="1:6" s="4" customFormat="1" ht="32.25" customHeight="1" x14ac:dyDescent="0.2">
      <c r="A37" s="191" t="s">
        <v>60</v>
      </c>
      <c r="B37" s="192" t="s">
        <v>283</v>
      </c>
      <c r="C37" s="199">
        <f>C38</f>
        <v>453.4</v>
      </c>
      <c r="D37" s="199">
        <f t="shared" ref="D37:E37" si="12">D38</f>
        <v>469.4</v>
      </c>
      <c r="E37" s="199">
        <f t="shared" si="12"/>
        <v>488.3</v>
      </c>
    </row>
    <row r="38" spans="1:6" s="4" customFormat="1" ht="33.75" customHeight="1" x14ac:dyDescent="0.2">
      <c r="A38" s="191" t="s">
        <v>61</v>
      </c>
      <c r="B38" s="192" t="s">
        <v>62</v>
      </c>
      <c r="C38" s="199">
        <v>453.4</v>
      </c>
      <c r="D38" s="190">
        <v>469.4</v>
      </c>
      <c r="E38" s="190">
        <v>488.3</v>
      </c>
    </row>
    <row r="39" spans="1:6" s="4" customFormat="1" ht="19.5" customHeight="1" x14ac:dyDescent="0.2">
      <c r="A39" s="191" t="s">
        <v>63</v>
      </c>
      <c r="B39" s="192" t="s">
        <v>64</v>
      </c>
      <c r="C39" s="190">
        <f t="shared" ref="C39:E39" si="13">C40+C42</f>
        <v>10022.700000000001</v>
      </c>
      <c r="D39" s="190">
        <f t="shared" si="13"/>
        <v>10022.700000000001</v>
      </c>
      <c r="E39" s="190">
        <f t="shared" si="13"/>
        <v>10022.700000000001</v>
      </c>
    </row>
    <row r="40" spans="1:6" s="4" customFormat="1" ht="34.5" customHeight="1" x14ac:dyDescent="0.2">
      <c r="A40" s="191" t="s">
        <v>65</v>
      </c>
      <c r="B40" s="192" t="s">
        <v>66</v>
      </c>
      <c r="C40" s="190">
        <v>10019.700000000001</v>
      </c>
      <c r="D40" s="190">
        <v>10019.700000000001</v>
      </c>
      <c r="E40" s="190">
        <v>10019.700000000001</v>
      </c>
    </row>
    <row r="41" spans="1:6" s="4" customFormat="1" ht="37.5" customHeight="1" x14ac:dyDescent="0.2">
      <c r="A41" s="201" t="s">
        <v>67</v>
      </c>
      <c r="B41" s="202" t="s">
        <v>452</v>
      </c>
      <c r="C41" s="190">
        <v>1500</v>
      </c>
      <c r="D41" s="190">
        <v>1500</v>
      </c>
      <c r="E41" s="190"/>
    </row>
    <row r="42" spans="1:6" s="4" customFormat="1" ht="15.75" customHeight="1" x14ac:dyDescent="0.25">
      <c r="A42" s="203" t="s">
        <v>68</v>
      </c>
      <c r="B42" s="204" t="s">
        <v>285</v>
      </c>
      <c r="C42" s="190">
        <v>3</v>
      </c>
      <c r="D42" s="190">
        <v>3</v>
      </c>
      <c r="E42" s="190">
        <v>3</v>
      </c>
    </row>
    <row r="43" spans="1:6" s="4" customFormat="1" ht="24.75" hidden="1" customHeight="1" x14ac:dyDescent="0.2">
      <c r="A43" s="201" t="s">
        <v>69</v>
      </c>
      <c r="B43" s="192" t="s">
        <v>70</v>
      </c>
      <c r="C43" s="190"/>
      <c r="D43" s="190"/>
      <c r="E43" s="190"/>
    </row>
    <row r="44" spans="1:6" s="4" customFormat="1" ht="23.25" hidden="1" customHeight="1" x14ac:dyDescent="0.2">
      <c r="A44" s="201" t="s">
        <v>71</v>
      </c>
      <c r="B44" s="192" t="s">
        <v>72</v>
      </c>
      <c r="C44" s="199"/>
      <c r="D44" s="190"/>
      <c r="E44" s="190"/>
    </row>
    <row r="45" spans="1:6" s="4" customFormat="1" ht="18.75" hidden="1" customHeight="1" x14ac:dyDescent="0.25">
      <c r="A45" s="205">
        <v>2070000000000150</v>
      </c>
      <c r="B45" s="206" t="s">
        <v>255</v>
      </c>
      <c r="C45" s="206"/>
      <c r="D45" s="206"/>
      <c r="E45" s="206"/>
    </row>
    <row r="46" spans="1:6" s="4" customFormat="1" ht="21" customHeight="1" x14ac:dyDescent="0.25">
      <c r="A46" s="207" t="s">
        <v>297</v>
      </c>
      <c r="B46" s="206" t="s">
        <v>256</v>
      </c>
      <c r="C46" s="206">
        <v>100</v>
      </c>
      <c r="D46" s="206">
        <v>100</v>
      </c>
      <c r="E46" s="206">
        <v>100</v>
      </c>
    </row>
    <row r="47" spans="1:6" s="4" customFormat="1" ht="20.25" customHeight="1" x14ac:dyDescent="0.25">
      <c r="A47" s="186"/>
      <c r="B47" s="206" t="s">
        <v>73</v>
      </c>
      <c r="C47" s="208">
        <f>C5+C28</f>
        <v>42852.2</v>
      </c>
      <c r="D47" s="209">
        <f t="shared" ref="D47:E47" si="14">D5+D28</f>
        <v>39289.699999999997</v>
      </c>
      <c r="E47" s="209">
        <f t="shared" si="14"/>
        <v>38926.300000000003</v>
      </c>
    </row>
    <row r="48" spans="1:6" s="4" customFormat="1" ht="20.25" customHeight="1" x14ac:dyDescent="0.25">
      <c r="A48" s="210"/>
      <c r="B48" s="210"/>
      <c r="C48" s="210"/>
      <c r="D48" s="211"/>
      <c r="E48" s="210"/>
    </row>
    <row r="49" spans="1:5" s="4" customFormat="1" ht="20.25" customHeight="1" x14ac:dyDescent="0.25">
      <c r="A49" s="210" t="s">
        <v>265</v>
      </c>
      <c r="B49" s="210"/>
      <c r="C49" s="212"/>
      <c r="D49" s="211"/>
      <c r="E49" s="210"/>
    </row>
    <row r="50" spans="1:5" s="4" customFormat="1" ht="20.25" customHeight="1" x14ac:dyDescent="0.25">
      <c r="A50" s="210" t="s">
        <v>266</v>
      </c>
      <c r="B50" s="210"/>
      <c r="C50" s="212" t="s">
        <v>267</v>
      </c>
      <c r="D50" s="211"/>
      <c r="E50" s="210"/>
    </row>
    <row r="51" spans="1:5" s="4" customFormat="1" ht="20.25" customHeight="1" x14ac:dyDescent="0.2">
      <c r="C51" s="7"/>
      <c r="D51" s="2"/>
    </row>
    <row r="52" spans="1:5" s="5" customFormat="1" ht="20.25" customHeight="1" x14ac:dyDescent="0.2">
      <c r="A52" s="4"/>
      <c r="B52" s="4"/>
      <c r="C52" s="7"/>
      <c r="D52" s="2"/>
      <c r="E52" s="4"/>
    </row>
    <row r="53" spans="1:5" s="4" customFormat="1" x14ac:dyDescent="0.2">
      <c r="C53" s="7"/>
      <c r="D53" s="2"/>
    </row>
    <row r="54" spans="1:5" s="4" customFormat="1" x14ac:dyDescent="0.2">
      <c r="C54" s="7"/>
      <c r="D54" s="2"/>
    </row>
    <row r="55" spans="1:5" s="4" customFormat="1" x14ac:dyDescent="0.2">
      <c r="C55" s="7"/>
      <c r="D55" s="2"/>
    </row>
    <row r="56" spans="1:5" s="4" customFormat="1" x14ac:dyDescent="0.2">
      <c r="C56" s="7"/>
      <c r="D56" s="2"/>
    </row>
    <row r="57" spans="1:5" s="4" customFormat="1" x14ac:dyDescent="0.2">
      <c r="C57" s="7"/>
      <c r="D57" s="2"/>
    </row>
    <row r="58" spans="1:5" s="4" customFormat="1" x14ac:dyDescent="0.2">
      <c r="C58" s="7"/>
      <c r="D58" s="2"/>
    </row>
    <row r="59" spans="1:5" s="4" customFormat="1" x14ac:dyDescent="0.2">
      <c r="C59" s="7"/>
      <c r="D59" s="2"/>
    </row>
    <row r="60" spans="1:5" s="4" customFormat="1" x14ac:dyDescent="0.2">
      <c r="C60" s="7"/>
      <c r="D60" s="2"/>
    </row>
    <row r="61" spans="1:5" s="4" customFormat="1" x14ac:dyDescent="0.2">
      <c r="C61" s="7"/>
      <c r="D61" s="2"/>
    </row>
    <row r="62" spans="1:5" s="4" customFormat="1" x14ac:dyDescent="0.2">
      <c r="C62" s="7"/>
      <c r="D62" s="2"/>
    </row>
    <row r="63" spans="1:5" s="4" customFormat="1" x14ac:dyDescent="0.2">
      <c r="C63" s="7"/>
      <c r="D63" s="2"/>
    </row>
    <row r="64" spans="1:5" s="4" customFormat="1" x14ac:dyDescent="0.2">
      <c r="C64" s="7"/>
      <c r="D64" s="2"/>
    </row>
    <row r="65" spans="3:4" s="4" customFormat="1" x14ac:dyDescent="0.2">
      <c r="C65" s="7"/>
      <c r="D65" s="2"/>
    </row>
    <row r="66" spans="3:4" s="4" customFormat="1" x14ac:dyDescent="0.2">
      <c r="C66" s="7"/>
      <c r="D66" s="2"/>
    </row>
    <row r="67" spans="3:4" s="4" customFormat="1" x14ac:dyDescent="0.2">
      <c r="C67" s="7"/>
      <c r="D67" s="2"/>
    </row>
    <row r="68" spans="3:4" s="4" customFormat="1" x14ac:dyDescent="0.2">
      <c r="C68" s="7"/>
      <c r="D68" s="2"/>
    </row>
    <row r="69" spans="3:4" s="4" customFormat="1" x14ac:dyDescent="0.2">
      <c r="C69" s="7"/>
      <c r="D69" s="2"/>
    </row>
    <row r="70" spans="3:4" s="4" customFormat="1" x14ac:dyDescent="0.2">
      <c r="C70" s="7"/>
      <c r="D70" s="2"/>
    </row>
    <row r="71" spans="3:4" s="4" customFormat="1" x14ac:dyDescent="0.2">
      <c r="C71" s="7"/>
      <c r="D71" s="2"/>
    </row>
    <row r="72" spans="3:4" s="4" customFormat="1" x14ac:dyDescent="0.2">
      <c r="C72" s="7"/>
      <c r="D72" s="2"/>
    </row>
    <row r="73" spans="3:4" s="4" customFormat="1" x14ac:dyDescent="0.2">
      <c r="C73" s="7"/>
      <c r="D73" s="2"/>
    </row>
    <row r="74" spans="3:4" s="4" customFormat="1" x14ac:dyDescent="0.2">
      <c r="C74" s="7"/>
      <c r="D74" s="2"/>
    </row>
    <row r="75" spans="3:4" s="4" customFormat="1" x14ac:dyDescent="0.2">
      <c r="C75" s="7"/>
      <c r="D75" s="2"/>
    </row>
    <row r="76" spans="3:4" s="4" customFormat="1" x14ac:dyDescent="0.2">
      <c r="C76" s="7"/>
      <c r="D76" s="2"/>
    </row>
    <row r="77" spans="3:4" s="4" customFormat="1" x14ac:dyDescent="0.2">
      <c r="C77" s="7"/>
      <c r="D77" s="2"/>
    </row>
    <row r="78" spans="3:4" s="4" customFormat="1" x14ac:dyDescent="0.2">
      <c r="C78" s="7"/>
      <c r="D78" s="2"/>
    </row>
    <row r="79" spans="3:4" s="4" customFormat="1" x14ac:dyDescent="0.2">
      <c r="C79" s="7"/>
      <c r="D79" s="2"/>
    </row>
    <row r="80" spans="3:4" s="4" customFormat="1" x14ac:dyDescent="0.2">
      <c r="C80" s="7"/>
      <c r="D80" s="2"/>
    </row>
    <row r="81" spans="3:4" s="4" customFormat="1" x14ac:dyDescent="0.2">
      <c r="C81" s="7"/>
      <c r="D81" s="2"/>
    </row>
    <row r="82" spans="3:4" s="4" customFormat="1" x14ac:dyDescent="0.2">
      <c r="C82" s="7"/>
      <c r="D82" s="2"/>
    </row>
    <row r="83" spans="3:4" s="4" customFormat="1" x14ac:dyDescent="0.2">
      <c r="C83" s="7"/>
      <c r="D83" s="2"/>
    </row>
    <row r="84" spans="3:4" s="4" customFormat="1" x14ac:dyDescent="0.2">
      <c r="C84" s="7"/>
      <c r="D84" s="2"/>
    </row>
    <row r="85" spans="3:4" s="4" customFormat="1" x14ac:dyDescent="0.2">
      <c r="C85" s="7"/>
      <c r="D85" s="2"/>
    </row>
    <row r="86" spans="3:4" s="4" customFormat="1" x14ac:dyDescent="0.2">
      <c r="C86" s="7"/>
      <c r="D86" s="2"/>
    </row>
    <row r="87" spans="3:4" s="4" customFormat="1" x14ac:dyDescent="0.2">
      <c r="C87" s="7"/>
      <c r="D87" s="2"/>
    </row>
    <row r="88" spans="3:4" s="4" customFormat="1" x14ac:dyDescent="0.2">
      <c r="C88" s="7"/>
      <c r="D88" s="2"/>
    </row>
    <row r="89" spans="3:4" s="4" customFormat="1" x14ac:dyDescent="0.2">
      <c r="D89" s="2"/>
    </row>
    <row r="90" spans="3:4" s="4" customFormat="1" x14ac:dyDescent="0.2">
      <c r="D90" s="2"/>
    </row>
    <row r="91" spans="3:4" s="4" customFormat="1" x14ac:dyDescent="0.2">
      <c r="D91" s="2"/>
    </row>
    <row r="92" spans="3:4" s="4" customFormat="1" x14ac:dyDescent="0.2">
      <c r="D92" s="2"/>
    </row>
    <row r="93" spans="3:4" s="4" customFormat="1" x14ac:dyDescent="0.2">
      <c r="D93" s="2"/>
    </row>
    <row r="94" spans="3:4" s="4" customFormat="1" x14ac:dyDescent="0.2">
      <c r="D94" s="2"/>
    </row>
    <row r="95" spans="3:4" s="4" customFormat="1" x14ac:dyDescent="0.2">
      <c r="D95" s="2"/>
    </row>
    <row r="96" spans="3:4" s="4" customFormat="1" x14ac:dyDescent="0.2">
      <c r="D96" s="2"/>
    </row>
    <row r="97" spans="4:4" s="4" customFormat="1" x14ac:dyDescent="0.2">
      <c r="D97" s="2"/>
    </row>
    <row r="98" spans="4:4" s="4" customFormat="1" x14ac:dyDescent="0.2">
      <c r="D98" s="2"/>
    </row>
    <row r="99" spans="4:4" s="4" customFormat="1" x14ac:dyDescent="0.2">
      <c r="D99" s="2"/>
    </row>
    <row r="100" spans="4:4" s="4" customFormat="1" x14ac:dyDescent="0.2">
      <c r="D100" s="2"/>
    </row>
    <row r="101" spans="4:4" s="4" customFormat="1" x14ac:dyDescent="0.2">
      <c r="D101" s="2"/>
    </row>
    <row r="102" spans="4:4" s="4" customFormat="1" x14ac:dyDescent="0.2">
      <c r="D102" s="2"/>
    </row>
    <row r="103" spans="4:4" s="4" customFormat="1" x14ac:dyDescent="0.2">
      <c r="D103" s="2"/>
    </row>
    <row r="104" spans="4:4" s="4" customFormat="1" x14ac:dyDescent="0.2">
      <c r="D104" s="2"/>
    </row>
    <row r="105" spans="4:4" s="4" customFormat="1" x14ac:dyDescent="0.2">
      <c r="D105" s="2"/>
    </row>
    <row r="106" spans="4:4" s="4" customFormat="1" x14ac:dyDescent="0.2">
      <c r="D106" s="2"/>
    </row>
    <row r="107" spans="4:4" s="4" customFormat="1" x14ac:dyDescent="0.2">
      <c r="D107" s="2"/>
    </row>
    <row r="108" spans="4:4" s="4" customFormat="1" x14ac:dyDescent="0.2">
      <c r="D108" s="2"/>
    </row>
    <row r="109" spans="4:4" s="4" customFormat="1" x14ac:dyDescent="0.2">
      <c r="D109" s="2"/>
    </row>
    <row r="110" spans="4:4" s="4" customFormat="1" x14ac:dyDescent="0.2">
      <c r="D110" s="2"/>
    </row>
    <row r="111" spans="4:4" s="4" customFormat="1" x14ac:dyDescent="0.2">
      <c r="D111" s="2"/>
    </row>
    <row r="112" spans="4:4" s="4" customFormat="1" x14ac:dyDescent="0.2">
      <c r="D112" s="2"/>
    </row>
    <row r="113" spans="4:4" s="4" customFormat="1" x14ac:dyDescent="0.2">
      <c r="D113" s="2"/>
    </row>
    <row r="114" spans="4:4" s="4" customFormat="1" x14ac:dyDescent="0.2">
      <c r="D114" s="2"/>
    </row>
    <row r="115" spans="4:4" s="4" customFormat="1" x14ac:dyDescent="0.2">
      <c r="D115" s="2"/>
    </row>
    <row r="116" spans="4:4" s="4" customFormat="1" x14ac:dyDescent="0.2">
      <c r="D116" s="2"/>
    </row>
    <row r="117" spans="4:4" s="4" customFormat="1" x14ac:dyDescent="0.2">
      <c r="D117" s="2"/>
    </row>
    <row r="118" spans="4:4" s="4" customFormat="1" x14ac:dyDescent="0.2">
      <c r="D118" s="2"/>
    </row>
    <row r="119" spans="4:4" s="4" customFormat="1" x14ac:dyDescent="0.2">
      <c r="D119" s="2"/>
    </row>
    <row r="120" spans="4:4" s="4" customFormat="1" x14ac:dyDescent="0.2">
      <c r="D120" s="2"/>
    </row>
    <row r="121" spans="4:4" s="4" customFormat="1" x14ac:dyDescent="0.2">
      <c r="D121" s="2"/>
    </row>
    <row r="122" spans="4:4" s="4" customFormat="1" x14ac:dyDescent="0.2">
      <c r="D122" s="2"/>
    </row>
    <row r="123" spans="4:4" s="4" customFormat="1" x14ac:dyDescent="0.2">
      <c r="D123" s="2"/>
    </row>
    <row r="124" spans="4:4" s="4" customFormat="1" x14ac:dyDescent="0.2">
      <c r="D124" s="2"/>
    </row>
    <row r="125" spans="4:4" s="4" customFormat="1" x14ac:dyDescent="0.2">
      <c r="D125" s="2"/>
    </row>
    <row r="126" spans="4:4" s="4" customFormat="1" x14ac:dyDescent="0.2">
      <c r="D126" s="2"/>
    </row>
    <row r="127" spans="4:4" s="4" customFormat="1" x14ac:dyDescent="0.2">
      <c r="D127" s="2"/>
    </row>
    <row r="128" spans="4:4" s="4" customFormat="1" x14ac:dyDescent="0.2">
      <c r="D128" s="2"/>
    </row>
    <row r="129" spans="4:4" s="4" customFormat="1" x14ac:dyDescent="0.2">
      <c r="D129" s="2"/>
    </row>
    <row r="130" spans="4:4" s="4" customFormat="1" x14ac:dyDescent="0.2">
      <c r="D130" s="2"/>
    </row>
    <row r="131" spans="4:4" s="4" customFormat="1" x14ac:dyDescent="0.2">
      <c r="D131" s="2"/>
    </row>
    <row r="132" spans="4:4" s="4" customFormat="1" x14ac:dyDescent="0.2">
      <c r="D132" s="2"/>
    </row>
    <row r="133" spans="4:4" s="4" customFormat="1" x14ac:dyDescent="0.2">
      <c r="D133" s="2"/>
    </row>
    <row r="134" spans="4:4" s="4" customFormat="1" x14ac:dyDescent="0.2">
      <c r="D134" s="2"/>
    </row>
    <row r="135" spans="4:4" s="4" customFormat="1" x14ac:dyDescent="0.2">
      <c r="D135" s="2"/>
    </row>
    <row r="136" spans="4:4" s="4" customFormat="1" x14ac:dyDescent="0.2">
      <c r="D136" s="2"/>
    </row>
    <row r="137" spans="4:4" s="4" customFormat="1" x14ac:dyDescent="0.2">
      <c r="D137" s="2"/>
    </row>
    <row r="138" spans="4:4" s="4" customFormat="1" x14ac:dyDescent="0.2">
      <c r="D138" s="2"/>
    </row>
    <row r="139" spans="4:4" s="4" customFormat="1" x14ac:dyDescent="0.2">
      <c r="D139" s="2"/>
    </row>
    <row r="140" spans="4:4" s="4" customFormat="1" x14ac:dyDescent="0.2">
      <c r="D140" s="2"/>
    </row>
    <row r="141" spans="4:4" s="4" customFormat="1" x14ac:dyDescent="0.2">
      <c r="D141" s="2"/>
    </row>
    <row r="142" spans="4:4" s="4" customFormat="1" x14ac:dyDescent="0.2">
      <c r="D142" s="2"/>
    </row>
    <row r="143" spans="4:4" s="4" customFormat="1" x14ac:dyDescent="0.2">
      <c r="D143" s="2"/>
    </row>
    <row r="144" spans="4:4" s="4" customFormat="1" x14ac:dyDescent="0.2">
      <c r="D144" s="2"/>
    </row>
    <row r="145" spans="4:4" s="4" customFormat="1" x14ac:dyDescent="0.2">
      <c r="D145" s="2"/>
    </row>
    <row r="146" spans="4:4" s="4" customFormat="1" x14ac:dyDescent="0.2">
      <c r="D146" s="2"/>
    </row>
    <row r="147" spans="4:4" s="4" customFormat="1" x14ac:dyDescent="0.2">
      <c r="D147" s="2"/>
    </row>
    <row r="148" spans="4:4" s="4" customFormat="1" x14ac:dyDescent="0.2">
      <c r="D148" s="2"/>
    </row>
    <row r="149" spans="4:4" s="4" customFormat="1" x14ac:dyDescent="0.2">
      <c r="D149" s="2"/>
    </row>
    <row r="150" spans="4:4" s="4" customFormat="1" x14ac:dyDescent="0.2">
      <c r="D150" s="2"/>
    </row>
    <row r="151" spans="4:4" s="4" customFormat="1" x14ac:dyDescent="0.2">
      <c r="D151" s="2"/>
    </row>
    <row r="152" spans="4:4" s="4" customFormat="1" x14ac:dyDescent="0.2">
      <c r="D152" s="2"/>
    </row>
    <row r="153" spans="4:4" s="4" customFormat="1" x14ac:dyDescent="0.2">
      <c r="D153" s="2"/>
    </row>
    <row r="154" spans="4:4" s="4" customFormat="1" x14ac:dyDescent="0.2">
      <c r="D154" s="2"/>
    </row>
    <row r="155" spans="4:4" s="4" customFormat="1" x14ac:dyDescent="0.2">
      <c r="D155" s="2"/>
    </row>
    <row r="156" spans="4:4" s="4" customFormat="1" x14ac:dyDescent="0.2">
      <c r="D156" s="2"/>
    </row>
    <row r="157" spans="4:4" s="4" customFormat="1" x14ac:dyDescent="0.2">
      <c r="D157" s="2"/>
    </row>
    <row r="158" spans="4:4" s="4" customFormat="1" x14ac:dyDescent="0.2">
      <c r="D158" s="2"/>
    </row>
    <row r="159" spans="4:4" s="4" customFormat="1" x14ac:dyDescent="0.2">
      <c r="D159" s="2"/>
    </row>
    <row r="160" spans="4:4" s="4" customFormat="1" x14ac:dyDescent="0.2">
      <c r="D160" s="2"/>
    </row>
    <row r="161" spans="4:4" s="4" customFormat="1" x14ac:dyDescent="0.2">
      <c r="D161" s="2"/>
    </row>
    <row r="162" spans="4:4" s="4" customFormat="1" x14ac:dyDescent="0.2">
      <c r="D162" s="2"/>
    </row>
    <row r="163" spans="4:4" s="4" customFormat="1" x14ac:dyDescent="0.2">
      <c r="D163" s="2"/>
    </row>
    <row r="164" spans="4:4" s="4" customFormat="1" x14ac:dyDescent="0.2">
      <c r="D164" s="2"/>
    </row>
    <row r="165" spans="4:4" s="4" customFormat="1" x14ac:dyDescent="0.2">
      <c r="D165" s="2"/>
    </row>
    <row r="166" spans="4:4" s="4" customFormat="1" x14ac:dyDescent="0.2">
      <c r="D166" s="2"/>
    </row>
    <row r="167" spans="4:4" s="4" customFormat="1" x14ac:dyDescent="0.2">
      <c r="D167" s="2"/>
    </row>
    <row r="168" spans="4:4" s="4" customFormat="1" x14ac:dyDescent="0.2">
      <c r="D168" s="2"/>
    </row>
    <row r="169" spans="4:4" s="4" customFormat="1" x14ac:dyDescent="0.2">
      <c r="D169" s="2"/>
    </row>
    <row r="170" spans="4:4" s="4" customFormat="1" x14ac:dyDescent="0.2">
      <c r="D170" s="2"/>
    </row>
    <row r="171" spans="4:4" s="4" customFormat="1" x14ac:dyDescent="0.2">
      <c r="D171" s="2"/>
    </row>
    <row r="172" spans="4:4" s="4" customFormat="1" x14ac:dyDescent="0.2">
      <c r="D172" s="2"/>
    </row>
    <row r="173" spans="4:4" s="4" customFormat="1" x14ac:dyDescent="0.2">
      <c r="D173" s="2"/>
    </row>
    <row r="174" spans="4:4" s="4" customFormat="1" x14ac:dyDescent="0.2">
      <c r="D174" s="2"/>
    </row>
    <row r="175" spans="4:4" s="4" customFormat="1" x14ac:dyDescent="0.2">
      <c r="D175" s="2"/>
    </row>
    <row r="176" spans="4:4" s="4" customFormat="1" x14ac:dyDescent="0.2">
      <c r="D176" s="2"/>
    </row>
    <row r="177" spans="4:4" s="4" customFormat="1" x14ac:dyDescent="0.2">
      <c r="D177" s="2"/>
    </row>
    <row r="178" spans="4:4" s="4" customFormat="1" x14ac:dyDescent="0.2">
      <c r="D178" s="2"/>
    </row>
    <row r="179" spans="4:4" s="4" customFormat="1" x14ac:dyDescent="0.2">
      <c r="D179" s="2"/>
    </row>
    <row r="180" spans="4:4" s="4" customFormat="1" x14ac:dyDescent="0.2">
      <c r="D180" s="2"/>
    </row>
    <row r="181" spans="4:4" s="4" customFormat="1" x14ac:dyDescent="0.2">
      <c r="D181" s="2"/>
    </row>
    <row r="182" spans="4:4" s="4" customFormat="1" x14ac:dyDescent="0.2">
      <c r="D182" s="2"/>
    </row>
    <row r="183" spans="4:4" s="4" customFormat="1" x14ac:dyDescent="0.2">
      <c r="D183" s="2"/>
    </row>
    <row r="184" spans="4:4" s="4" customFormat="1" x14ac:dyDescent="0.2">
      <c r="D184" s="2"/>
    </row>
    <row r="185" spans="4:4" s="4" customFormat="1" x14ac:dyDescent="0.2">
      <c r="D185" s="2"/>
    </row>
    <row r="186" spans="4:4" s="4" customFormat="1" x14ac:dyDescent="0.2">
      <c r="D186" s="2"/>
    </row>
    <row r="187" spans="4:4" s="4" customFormat="1" x14ac:dyDescent="0.2">
      <c r="D187" s="2"/>
    </row>
    <row r="188" spans="4:4" s="4" customFormat="1" x14ac:dyDescent="0.2">
      <c r="D188" s="2"/>
    </row>
    <row r="189" spans="4:4" s="4" customFormat="1" x14ac:dyDescent="0.2">
      <c r="D189" s="2"/>
    </row>
    <row r="190" spans="4:4" s="4" customFormat="1" x14ac:dyDescent="0.2">
      <c r="D190" s="2"/>
    </row>
    <row r="191" spans="4:4" s="4" customFormat="1" x14ac:dyDescent="0.2">
      <c r="D191" s="2"/>
    </row>
    <row r="192" spans="4:4" s="4" customFormat="1" x14ac:dyDescent="0.2">
      <c r="D192" s="2"/>
    </row>
    <row r="193" spans="4:4" s="4" customFormat="1" x14ac:dyDescent="0.2">
      <c r="D193" s="2"/>
    </row>
    <row r="194" spans="4:4" s="4" customFormat="1" x14ac:dyDescent="0.2">
      <c r="D194" s="2"/>
    </row>
    <row r="195" spans="4:4" s="4" customFormat="1" x14ac:dyDescent="0.2">
      <c r="D195" s="2"/>
    </row>
    <row r="196" spans="4:4" s="4" customFormat="1" x14ac:dyDescent="0.2">
      <c r="D196" s="2"/>
    </row>
    <row r="197" spans="4:4" s="4" customFormat="1" x14ac:dyDescent="0.2">
      <c r="D197" s="2"/>
    </row>
    <row r="198" spans="4:4" s="4" customFormat="1" x14ac:dyDescent="0.2">
      <c r="D198" s="2"/>
    </row>
    <row r="199" spans="4:4" s="4" customFormat="1" x14ac:dyDescent="0.2">
      <c r="D199" s="2"/>
    </row>
    <row r="200" spans="4:4" s="4" customFormat="1" x14ac:dyDescent="0.2">
      <c r="D200" s="2"/>
    </row>
    <row r="201" spans="4:4" s="4" customFormat="1" x14ac:dyDescent="0.2">
      <c r="D201" s="2"/>
    </row>
    <row r="202" spans="4:4" s="4" customFormat="1" x14ac:dyDescent="0.2">
      <c r="D202" s="2"/>
    </row>
    <row r="203" spans="4:4" s="4" customFormat="1" x14ac:dyDescent="0.2">
      <c r="D203" s="2"/>
    </row>
    <row r="204" spans="4:4" s="4" customFormat="1" x14ac:dyDescent="0.2">
      <c r="D204" s="2"/>
    </row>
    <row r="205" spans="4:4" s="4" customFormat="1" x14ac:dyDescent="0.2">
      <c r="D205" s="2"/>
    </row>
    <row r="206" spans="4:4" s="4" customFormat="1" x14ac:dyDescent="0.2">
      <c r="D206" s="2"/>
    </row>
    <row r="207" spans="4:4" s="4" customFormat="1" x14ac:dyDescent="0.2">
      <c r="D207" s="2"/>
    </row>
    <row r="208" spans="4:4" s="4" customFormat="1" x14ac:dyDescent="0.2">
      <c r="D208" s="2"/>
    </row>
    <row r="209" spans="4:4" s="4" customFormat="1" x14ac:dyDescent="0.2">
      <c r="D209" s="2"/>
    </row>
    <row r="210" spans="4:4" s="4" customFormat="1" x14ac:dyDescent="0.2">
      <c r="D210" s="2"/>
    </row>
    <row r="211" spans="4:4" s="4" customFormat="1" x14ac:dyDescent="0.2">
      <c r="D211" s="2"/>
    </row>
    <row r="212" spans="4:4" s="4" customFormat="1" x14ac:dyDescent="0.2">
      <c r="D212" s="2"/>
    </row>
    <row r="213" spans="4:4" s="4" customFormat="1" x14ac:dyDescent="0.2">
      <c r="D213" s="2"/>
    </row>
    <row r="214" spans="4:4" s="4" customFormat="1" x14ac:dyDescent="0.2">
      <c r="D214" s="2"/>
    </row>
    <row r="215" spans="4:4" s="4" customFormat="1" x14ac:dyDescent="0.2">
      <c r="D215" s="2"/>
    </row>
    <row r="216" spans="4:4" s="4" customFormat="1" x14ac:dyDescent="0.2">
      <c r="D216" s="2"/>
    </row>
    <row r="217" spans="4:4" s="4" customFormat="1" x14ac:dyDescent="0.2">
      <c r="D217" s="2"/>
    </row>
    <row r="218" spans="4:4" s="4" customFormat="1" x14ac:dyDescent="0.2">
      <c r="D218" s="2"/>
    </row>
    <row r="219" spans="4:4" s="4" customFormat="1" x14ac:dyDescent="0.2">
      <c r="D219" s="2"/>
    </row>
    <row r="220" spans="4:4" s="4" customFormat="1" x14ac:dyDescent="0.2">
      <c r="D220" s="2"/>
    </row>
    <row r="221" spans="4:4" s="4" customFormat="1" x14ac:dyDescent="0.2">
      <c r="D221" s="2"/>
    </row>
    <row r="222" spans="4:4" s="4" customFormat="1" x14ac:dyDescent="0.2">
      <c r="D222" s="2"/>
    </row>
    <row r="223" spans="4:4" s="4" customFormat="1" x14ac:dyDescent="0.2">
      <c r="D223" s="2"/>
    </row>
    <row r="224" spans="4:4" s="4" customFormat="1" x14ac:dyDescent="0.2">
      <c r="D224" s="2"/>
    </row>
    <row r="225" spans="4:4" s="4" customFormat="1" x14ac:dyDescent="0.2">
      <c r="D225" s="2"/>
    </row>
    <row r="226" spans="4:4" s="4" customFormat="1" x14ac:dyDescent="0.2">
      <c r="D226" s="2"/>
    </row>
    <row r="227" spans="4:4" s="4" customFormat="1" x14ac:dyDescent="0.2">
      <c r="D227" s="2"/>
    </row>
    <row r="228" spans="4:4" s="4" customFormat="1" x14ac:dyDescent="0.2">
      <c r="D228" s="2"/>
    </row>
    <row r="229" spans="4:4" s="4" customFormat="1" x14ac:dyDescent="0.2">
      <c r="D229" s="2"/>
    </row>
    <row r="230" spans="4:4" s="4" customFormat="1" x14ac:dyDescent="0.2">
      <c r="D230" s="2"/>
    </row>
    <row r="231" spans="4:4" s="4" customFormat="1" x14ac:dyDescent="0.2">
      <c r="D231" s="2"/>
    </row>
    <row r="232" spans="4:4" s="4" customFormat="1" x14ac:dyDescent="0.2">
      <c r="D232" s="2"/>
    </row>
    <row r="233" spans="4:4" s="4" customFormat="1" x14ac:dyDescent="0.2">
      <c r="D233" s="2"/>
    </row>
    <row r="234" spans="4:4" s="4" customFormat="1" x14ac:dyDescent="0.2">
      <c r="D234" s="2"/>
    </row>
    <row r="235" spans="4:4" s="4" customFormat="1" x14ac:dyDescent="0.2">
      <c r="D235" s="2"/>
    </row>
    <row r="236" spans="4:4" s="4" customFormat="1" x14ac:dyDescent="0.2">
      <c r="D236" s="2"/>
    </row>
    <row r="237" spans="4:4" s="4" customFormat="1" x14ac:dyDescent="0.2">
      <c r="D237" s="2"/>
    </row>
    <row r="238" spans="4:4" s="4" customFormat="1" x14ac:dyDescent="0.2">
      <c r="D238" s="2"/>
    </row>
    <row r="239" spans="4:4" s="4" customFormat="1" x14ac:dyDescent="0.2">
      <c r="D239" s="2"/>
    </row>
    <row r="240" spans="4:4" s="4" customFormat="1" x14ac:dyDescent="0.2">
      <c r="D240" s="2"/>
    </row>
    <row r="241" spans="4:4" s="4" customFormat="1" x14ac:dyDescent="0.2">
      <c r="D241" s="2"/>
    </row>
    <row r="242" spans="4:4" s="4" customFormat="1" x14ac:dyDescent="0.2">
      <c r="D242" s="2"/>
    </row>
    <row r="243" spans="4:4" s="4" customFormat="1" x14ac:dyDescent="0.2">
      <c r="D243" s="2"/>
    </row>
    <row r="244" spans="4:4" s="4" customFormat="1" x14ac:dyDescent="0.2">
      <c r="D244" s="2"/>
    </row>
    <row r="245" spans="4:4" s="4" customFormat="1" x14ac:dyDescent="0.2">
      <c r="D245" s="2"/>
    </row>
    <row r="246" spans="4:4" s="4" customFormat="1" x14ac:dyDescent="0.2">
      <c r="D246" s="2"/>
    </row>
    <row r="247" spans="4:4" s="4" customFormat="1" x14ac:dyDescent="0.2">
      <c r="D247" s="2"/>
    </row>
    <row r="248" spans="4:4" s="4" customFormat="1" x14ac:dyDescent="0.2">
      <c r="D248" s="2"/>
    </row>
    <row r="249" spans="4:4" s="4" customFormat="1" x14ac:dyDescent="0.2">
      <c r="D249" s="2"/>
    </row>
    <row r="250" spans="4:4" s="4" customFormat="1" x14ac:dyDescent="0.2">
      <c r="D250" s="2"/>
    </row>
    <row r="251" spans="4:4" s="4" customFormat="1" x14ac:dyDescent="0.2">
      <c r="D251" s="2"/>
    </row>
    <row r="252" spans="4:4" s="4" customFormat="1" x14ac:dyDescent="0.2">
      <c r="D252" s="2"/>
    </row>
    <row r="253" spans="4:4" s="4" customFormat="1" x14ac:dyDescent="0.2">
      <c r="D253" s="2"/>
    </row>
    <row r="254" spans="4:4" s="4" customFormat="1" x14ac:dyDescent="0.2">
      <c r="D254" s="2"/>
    </row>
    <row r="255" spans="4:4" s="4" customFormat="1" x14ac:dyDescent="0.2">
      <c r="D255" s="2"/>
    </row>
    <row r="256" spans="4:4" s="4" customFormat="1" x14ac:dyDescent="0.2">
      <c r="D256" s="2"/>
    </row>
    <row r="257" spans="4:4" s="4" customFormat="1" x14ac:dyDescent="0.2">
      <c r="D257" s="2"/>
    </row>
    <row r="258" spans="4:4" s="4" customFormat="1" x14ac:dyDescent="0.2">
      <c r="D258" s="2"/>
    </row>
    <row r="259" spans="4:4" s="4" customFormat="1" x14ac:dyDescent="0.2">
      <c r="D259" s="2"/>
    </row>
    <row r="260" spans="4:4" s="4" customFormat="1" x14ac:dyDescent="0.2">
      <c r="D260" s="2"/>
    </row>
    <row r="261" spans="4:4" s="4" customFormat="1" x14ac:dyDescent="0.2">
      <c r="D261" s="2"/>
    </row>
    <row r="262" spans="4:4" s="4" customFormat="1" x14ac:dyDescent="0.2">
      <c r="D262" s="2"/>
    </row>
    <row r="263" spans="4:4" s="4" customFormat="1" x14ac:dyDescent="0.2">
      <c r="D263" s="2"/>
    </row>
    <row r="264" spans="4:4" s="4" customFormat="1" x14ac:dyDescent="0.2">
      <c r="D264" s="2"/>
    </row>
    <row r="265" spans="4:4" s="4" customFormat="1" x14ac:dyDescent="0.2">
      <c r="D265" s="2"/>
    </row>
    <row r="266" spans="4:4" s="4" customFormat="1" x14ac:dyDescent="0.2">
      <c r="D266" s="2"/>
    </row>
    <row r="267" spans="4:4" s="4" customFormat="1" x14ac:dyDescent="0.2">
      <c r="D267" s="2"/>
    </row>
    <row r="268" spans="4:4" s="4" customFormat="1" x14ac:dyDescent="0.2">
      <c r="D268" s="2"/>
    </row>
    <row r="269" spans="4:4" s="4" customFormat="1" x14ac:dyDescent="0.2">
      <c r="D269" s="2"/>
    </row>
    <row r="270" spans="4:4" s="4" customFormat="1" x14ac:dyDescent="0.2">
      <c r="D270" s="2"/>
    </row>
    <row r="271" spans="4:4" s="4" customFormat="1" x14ac:dyDescent="0.2">
      <c r="D271" s="2"/>
    </row>
    <row r="272" spans="4:4" s="4" customFormat="1" x14ac:dyDescent="0.2">
      <c r="D272" s="2"/>
    </row>
    <row r="273" spans="4:4" s="4" customFormat="1" x14ac:dyDescent="0.2">
      <c r="D273" s="2"/>
    </row>
    <row r="274" spans="4:4" s="4" customFormat="1" x14ac:dyDescent="0.2">
      <c r="D274" s="2"/>
    </row>
    <row r="275" spans="4:4" s="4" customFormat="1" x14ac:dyDescent="0.2">
      <c r="D275" s="2"/>
    </row>
    <row r="276" spans="4:4" s="4" customFormat="1" x14ac:dyDescent="0.2">
      <c r="D276" s="2"/>
    </row>
    <row r="277" spans="4:4" s="4" customFormat="1" x14ac:dyDescent="0.2">
      <c r="D277" s="2"/>
    </row>
    <row r="278" spans="4:4" s="4" customFormat="1" x14ac:dyDescent="0.2">
      <c r="D278" s="2"/>
    </row>
    <row r="279" spans="4:4" s="4" customFormat="1" x14ac:dyDescent="0.2">
      <c r="D279" s="2"/>
    </row>
    <row r="280" spans="4:4" s="4" customFormat="1" x14ac:dyDescent="0.2">
      <c r="D280" s="2"/>
    </row>
    <row r="281" spans="4:4" s="4" customFormat="1" x14ac:dyDescent="0.2">
      <c r="D281" s="2"/>
    </row>
    <row r="282" spans="4:4" s="4" customFormat="1" x14ac:dyDescent="0.2">
      <c r="D282" s="2"/>
    </row>
    <row r="283" spans="4:4" s="4" customFormat="1" x14ac:dyDescent="0.2">
      <c r="D283" s="2"/>
    </row>
    <row r="284" spans="4:4" s="4" customFormat="1" x14ac:dyDescent="0.2">
      <c r="D284" s="2"/>
    </row>
    <row r="285" spans="4:4" s="4" customFormat="1" x14ac:dyDescent="0.2">
      <c r="D285" s="2"/>
    </row>
    <row r="286" spans="4:4" s="4" customFormat="1" x14ac:dyDescent="0.2">
      <c r="D286" s="2"/>
    </row>
    <row r="287" spans="4:4" s="4" customFormat="1" x14ac:dyDescent="0.2">
      <c r="D287" s="2"/>
    </row>
    <row r="288" spans="4:4" s="4" customFormat="1" x14ac:dyDescent="0.2">
      <c r="D288" s="2"/>
    </row>
    <row r="289" spans="4:4" s="4" customFormat="1" x14ac:dyDescent="0.2">
      <c r="D289" s="2"/>
    </row>
    <row r="290" spans="4:4" s="4" customFormat="1" x14ac:dyDescent="0.2">
      <c r="D290" s="2"/>
    </row>
    <row r="291" spans="4:4" s="4" customFormat="1" x14ac:dyDescent="0.2">
      <c r="D291" s="2"/>
    </row>
    <row r="292" spans="4:4" s="4" customFormat="1" x14ac:dyDescent="0.2">
      <c r="D292" s="2"/>
    </row>
    <row r="293" spans="4:4" s="4" customFormat="1" x14ac:dyDescent="0.2">
      <c r="D293" s="2"/>
    </row>
    <row r="294" spans="4:4" s="4" customFormat="1" x14ac:dyDescent="0.2">
      <c r="D294" s="2"/>
    </row>
    <row r="295" spans="4:4" s="4" customFormat="1" x14ac:dyDescent="0.2">
      <c r="D295" s="2"/>
    </row>
    <row r="296" spans="4:4" s="4" customFormat="1" x14ac:dyDescent="0.2">
      <c r="D296" s="2"/>
    </row>
    <row r="297" spans="4:4" s="4" customFormat="1" x14ac:dyDescent="0.2">
      <c r="D297" s="2"/>
    </row>
    <row r="298" spans="4:4" s="4" customFormat="1" x14ac:dyDescent="0.2">
      <c r="D298" s="2"/>
    </row>
    <row r="299" spans="4:4" s="4" customFormat="1" x14ac:dyDescent="0.2">
      <c r="D299" s="2"/>
    </row>
    <row r="300" spans="4:4" s="4" customFormat="1" x14ac:dyDescent="0.2">
      <c r="D300" s="2"/>
    </row>
    <row r="301" spans="4:4" s="4" customFormat="1" x14ac:dyDescent="0.2">
      <c r="D301" s="2"/>
    </row>
    <row r="302" spans="4:4" s="4" customFormat="1" x14ac:dyDescent="0.2">
      <c r="D302" s="2"/>
    </row>
    <row r="303" spans="4:4" s="4" customFormat="1" x14ac:dyDescent="0.2">
      <c r="D303" s="2"/>
    </row>
    <row r="304" spans="4:4" s="4" customFormat="1" x14ac:dyDescent="0.2">
      <c r="D304" s="2"/>
    </row>
    <row r="305" spans="4:4" s="4" customFormat="1" x14ac:dyDescent="0.2">
      <c r="D305" s="2"/>
    </row>
    <row r="306" spans="4:4" s="4" customFormat="1" x14ac:dyDescent="0.2">
      <c r="D306" s="2"/>
    </row>
    <row r="307" spans="4:4" s="4" customFormat="1" x14ac:dyDescent="0.2">
      <c r="D307" s="2"/>
    </row>
    <row r="308" spans="4:4" s="4" customFormat="1" x14ac:dyDescent="0.2">
      <c r="D308" s="2"/>
    </row>
    <row r="309" spans="4:4" s="4" customFormat="1" x14ac:dyDescent="0.2">
      <c r="D309" s="2"/>
    </row>
    <row r="310" spans="4:4" s="4" customFormat="1" x14ac:dyDescent="0.2">
      <c r="D310" s="2"/>
    </row>
    <row r="311" spans="4:4" s="4" customFormat="1" x14ac:dyDescent="0.2">
      <c r="D311" s="2"/>
    </row>
    <row r="312" spans="4:4" s="4" customFormat="1" x14ac:dyDescent="0.2">
      <c r="D312" s="2"/>
    </row>
    <row r="313" spans="4:4" s="4" customFormat="1" x14ac:dyDescent="0.2">
      <c r="D313" s="2"/>
    </row>
    <row r="314" spans="4:4" s="4" customFormat="1" x14ac:dyDescent="0.2">
      <c r="D314" s="2"/>
    </row>
    <row r="315" spans="4:4" s="4" customFormat="1" x14ac:dyDescent="0.2">
      <c r="D315" s="2"/>
    </row>
    <row r="316" spans="4:4" s="4" customFormat="1" x14ac:dyDescent="0.2">
      <c r="D316" s="2"/>
    </row>
    <row r="317" spans="4:4" s="4" customFormat="1" x14ac:dyDescent="0.2">
      <c r="D317" s="2"/>
    </row>
    <row r="318" spans="4:4" s="4" customFormat="1" x14ac:dyDescent="0.2">
      <c r="D318" s="2"/>
    </row>
    <row r="319" spans="4:4" s="4" customFormat="1" x14ac:dyDescent="0.2">
      <c r="D319" s="2"/>
    </row>
    <row r="320" spans="4:4" s="4" customFormat="1" x14ac:dyDescent="0.2">
      <c r="D320" s="2"/>
    </row>
    <row r="321" spans="4:4" s="4" customFormat="1" x14ac:dyDescent="0.2">
      <c r="D321" s="2"/>
    </row>
    <row r="322" spans="4:4" s="4" customFormat="1" x14ac:dyDescent="0.2">
      <c r="D322" s="2"/>
    </row>
    <row r="323" spans="4:4" s="4" customFormat="1" x14ac:dyDescent="0.2">
      <c r="D323" s="2"/>
    </row>
    <row r="324" spans="4:4" s="4" customFormat="1" x14ac:dyDescent="0.2">
      <c r="D324" s="2"/>
    </row>
    <row r="325" spans="4:4" s="4" customFormat="1" x14ac:dyDescent="0.2">
      <c r="D325" s="2"/>
    </row>
    <row r="326" spans="4:4" s="4" customFormat="1" x14ac:dyDescent="0.2">
      <c r="D326" s="2"/>
    </row>
    <row r="327" spans="4:4" s="4" customFormat="1" x14ac:dyDescent="0.2">
      <c r="D327" s="2"/>
    </row>
    <row r="328" spans="4:4" s="4" customFormat="1" x14ac:dyDescent="0.2">
      <c r="D328" s="2"/>
    </row>
    <row r="329" spans="4:4" s="4" customFormat="1" x14ac:dyDescent="0.2">
      <c r="D329" s="2"/>
    </row>
    <row r="330" spans="4:4" s="4" customFormat="1" x14ac:dyDescent="0.2">
      <c r="D330" s="2"/>
    </row>
    <row r="331" spans="4:4" s="4" customFormat="1" x14ac:dyDescent="0.2">
      <c r="D331" s="2"/>
    </row>
    <row r="332" spans="4:4" s="4" customFormat="1" x14ac:dyDescent="0.2">
      <c r="D332" s="2"/>
    </row>
    <row r="333" spans="4:4" s="4" customFormat="1" x14ac:dyDescent="0.2">
      <c r="D333" s="2"/>
    </row>
    <row r="334" spans="4:4" s="4" customFormat="1" x14ac:dyDescent="0.2">
      <c r="D334" s="2"/>
    </row>
    <row r="335" spans="4:4" s="4" customFormat="1" x14ac:dyDescent="0.2">
      <c r="D335" s="2"/>
    </row>
    <row r="336" spans="4:4" s="4" customFormat="1" x14ac:dyDescent="0.2">
      <c r="D336" s="2"/>
    </row>
    <row r="337" spans="4:4" s="4" customFormat="1" x14ac:dyDescent="0.2">
      <c r="D337" s="2"/>
    </row>
    <row r="338" spans="4:4" s="4" customFormat="1" x14ac:dyDescent="0.2">
      <c r="D338" s="2"/>
    </row>
    <row r="339" spans="4:4" s="4" customFormat="1" x14ac:dyDescent="0.2">
      <c r="D339" s="2"/>
    </row>
    <row r="340" spans="4:4" s="4" customFormat="1" x14ac:dyDescent="0.2">
      <c r="D340" s="2"/>
    </row>
    <row r="341" spans="4:4" s="4" customFormat="1" x14ac:dyDescent="0.2">
      <c r="D341" s="2"/>
    </row>
    <row r="342" spans="4:4" s="4" customFormat="1" x14ac:dyDescent="0.2">
      <c r="D342" s="2"/>
    </row>
    <row r="343" spans="4:4" s="4" customFormat="1" x14ac:dyDescent="0.2">
      <c r="D343" s="2"/>
    </row>
    <row r="344" spans="4:4" s="4" customFormat="1" x14ac:dyDescent="0.2">
      <c r="D344" s="2"/>
    </row>
    <row r="345" spans="4:4" s="4" customFormat="1" x14ac:dyDescent="0.2">
      <c r="D345" s="2"/>
    </row>
    <row r="346" spans="4:4" s="4" customFormat="1" x14ac:dyDescent="0.2">
      <c r="D346" s="2"/>
    </row>
    <row r="347" spans="4:4" s="4" customFormat="1" x14ac:dyDescent="0.2">
      <c r="D347" s="2"/>
    </row>
    <row r="348" spans="4:4" s="4" customFormat="1" x14ac:dyDescent="0.2">
      <c r="D348" s="2"/>
    </row>
    <row r="349" spans="4:4" s="4" customFormat="1" x14ac:dyDescent="0.2">
      <c r="D349" s="2"/>
    </row>
    <row r="350" spans="4:4" s="4" customFormat="1" x14ac:dyDescent="0.2">
      <c r="D350" s="2"/>
    </row>
    <row r="351" spans="4:4" s="4" customFormat="1" x14ac:dyDescent="0.2">
      <c r="D351" s="2"/>
    </row>
    <row r="352" spans="4:4" s="4" customFormat="1" x14ac:dyDescent="0.2">
      <c r="D352" s="2"/>
    </row>
    <row r="353" spans="4:4" s="4" customFormat="1" x14ac:dyDescent="0.2">
      <c r="D353" s="2"/>
    </row>
    <row r="354" spans="4:4" s="4" customFormat="1" x14ac:dyDescent="0.2">
      <c r="D354" s="2"/>
    </row>
    <row r="355" spans="4:4" s="4" customFormat="1" x14ac:dyDescent="0.2">
      <c r="D355" s="2"/>
    </row>
    <row r="356" spans="4:4" s="4" customFormat="1" x14ac:dyDescent="0.2">
      <c r="D356" s="2"/>
    </row>
    <row r="357" spans="4:4" s="4" customFormat="1" x14ac:dyDescent="0.2">
      <c r="D357" s="2"/>
    </row>
    <row r="358" spans="4:4" s="4" customFormat="1" x14ac:dyDescent="0.2">
      <c r="D358" s="2"/>
    </row>
    <row r="359" spans="4:4" s="4" customFormat="1" x14ac:dyDescent="0.2">
      <c r="D359" s="2"/>
    </row>
    <row r="360" spans="4:4" s="4" customFormat="1" x14ac:dyDescent="0.2">
      <c r="D360" s="2"/>
    </row>
    <row r="361" spans="4:4" s="4" customFormat="1" x14ac:dyDescent="0.2">
      <c r="D361" s="2"/>
    </row>
    <row r="362" spans="4:4" s="4" customFormat="1" x14ac:dyDescent="0.2">
      <c r="D362" s="2"/>
    </row>
    <row r="363" spans="4:4" s="4" customFormat="1" x14ac:dyDescent="0.2">
      <c r="D363" s="2"/>
    </row>
    <row r="364" spans="4:4" s="4" customFormat="1" x14ac:dyDescent="0.2">
      <c r="D364" s="2"/>
    </row>
    <row r="365" spans="4:4" s="4" customFormat="1" x14ac:dyDescent="0.2">
      <c r="D365" s="2"/>
    </row>
    <row r="366" spans="4:4" s="4" customFormat="1" x14ac:dyDescent="0.2">
      <c r="D366" s="2"/>
    </row>
    <row r="367" spans="4:4" s="4" customFormat="1" x14ac:dyDescent="0.2">
      <c r="D367" s="2"/>
    </row>
    <row r="368" spans="4:4" s="4" customFormat="1" x14ac:dyDescent="0.2">
      <c r="D368" s="2"/>
    </row>
    <row r="369" spans="1:4" s="4" customFormat="1" x14ac:dyDescent="0.2">
      <c r="D369" s="2"/>
    </row>
    <row r="370" spans="1:4" s="4" customFormat="1" x14ac:dyDescent="0.2">
      <c r="D370" s="2"/>
    </row>
    <row r="371" spans="1:4" s="4" customFormat="1" x14ac:dyDescent="0.2">
      <c r="D371" s="2"/>
    </row>
    <row r="372" spans="1:4" s="4" customFormat="1" x14ac:dyDescent="0.2">
      <c r="D372" s="2"/>
    </row>
    <row r="373" spans="1:4" s="4" customFormat="1" x14ac:dyDescent="0.2">
      <c r="D373" s="2"/>
    </row>
    <row r="374" spans="1:4" s="4" customFormat="1" x14ac:dyDescent="0.2">
      <c r="D374" s="2"/>
    </row>
    <row r="375" spans="1:4" s="4" customFormat="1" x14ac:dyDescent="0.2">
      <c r="D375" s="2"/>
    </row>
    <row r="376" spans="1:4" s="4" customFormat="1" x14ac:dyDescent="0.2">
      <c r="D376" s="2"/>
    </row>
    <row r="377" spans="1:4" x14ac:dyDescent="0.2">
      <c r="A377" s="4"/>
      <c r="B377" s="4"/>
      <c r="C377" s="4"/>
    </row>
    <row r="378" spans="1:4" x14ac:dyDescent="0.2">
      <c r="A378" s="4"/>
      <c r="B378" s="4"/>
      <c r="C378" s="4"/>
    </row>
    <row r="379" spans="1:4" x14ac:dyDescent="0.2">
      <c r="A379" s="4"/>
      <c r="B379" s="4"/>
      <c r="C379" s="4"/>
    </row>
    <row r="380" spans="1:4" x14ac:dyDescent="0.2">
      <c r="A380" s="4"/>
      <c r="B380" s="4"/>
      <c r="C380" s="4"/>
    </row>
    <row r="381" spans="1:4" x14ac:dyDescent="0.2">
      <c r="A381" s="4"/>
      <c r="B381" s="4"/>
      <c r="C381" s="4"/>
    </row>
    <row r="382" spans="1:4" x14ac:dyDescent="0.2">
      <c r="A382" s="4"/>
      <c r="B382" s="4"/>
      <c r="C382" s="4"/>
    </row>
    <row r="383" spans="1:4" x14ac:dyDescent="0.2">
      <c r="A383" s="4"/>
      <c r="B383" s="4"/>
      <c r="C383" s="4"/>
    </row>
    <row r="384" spans="1:4" x14ac:dyDescent="0.2">
      <c r="A384" s="4"/>
      <c r="B384" s="4"/>
      <c r="C384" s="4"/>
    </row>
    <row r="385" spans="1:3" x14ac:dyDescent="0.2">
      <c r="A385" s="4"/>
      <c r="B385" s="4"/>
      <c r="C385" s="4"/>
    </row>
    <row r="386" spans="1:3" x14ac:dyDescent="0.2">
      <c r="A386" s="4"/>
      <c r="B386" s="4"/>
      <c r="C386" s="4"/>
    </row>
    <row r="387" spans="1:3" x14ac:dyDescent="0.2">
      <c r="A387" s="4"/>
      <c r="B387" s="4"/>
      <c r="C387" s="4"/>
    </row>
    <row r="388" spans="1:3" x14ac:dyDescent="0.2">
      <c r="A388" s="4"/>
      <c r="B388" s="4"/>
      <c r="C388" s="4"/>
    </row>
    <row r="389" spans="1:3" x14ac:dyDescent="0.2">
      <c r="A389" s="4"/>
      <c r="B389" s="4"/>
      <c r="C389" s="4"/>
    </row>
    <row r="390" spans="1:3" x14ac:dyDescent="0.2">
      <c r="A390" s="4"/>
      <c r="B390" s="4"/>
      <c r="C390" s="4"/>
    </row>
    <row r="391" spans="1:3" x14ac:dyDescent="0.2">
      <c r="A391" s="4"/>
      <c r="B391" s="4"/>
      <c r="C391" s="4"/>
    </row>
    <row r="392" spans="1:3" x14ac:dyDescent="0.2">
      <c r="A392" s="4"/>
      <c r="B392" s="4"/>
      <c r="C392" s="4"/>
    </row>
    <row r="393" spans="1:3" x14ac:dyDescent="0.2">
      <c r="A393" s="4"/>
      <c r="B393" s="4"/>
      <c r="C393" s="4"/>
    </row>
    <row r="394" spans="1:3" x14ac:dyDescent="0.2">
      <c r="A394" s="4"/>
      <c r="B394" s="4"/>
      <c r="C394" s="4"/>
    </row>
    <row r="395" spans="1:3" x14ac:dyDescent="0.2">
      <c r="A395" s="4"/>
      <c r="B395" s="4"/>
      <c r="C395" s="4"/>
    </row>
    <row r="396" spans="1:3" x14ac:dyDescent="0.2">
      <c r="A396" s="4"/>
      <c r="B396" s="4"/>
      <c r="C396" s="4"/>
    </row>
    <row r="397" spans="1:3" x14ac:dyDescent="0.2">
      <c r="A397" s="4"/>
      <c r="B397" s="4"/>
      <c r="C397" s="4"/>
    </row>
    <row r="398" spans="1:3" x14ac:dyDescent="0.2">
      <c r="A398" s="4"/>
      <c r="B398" s="4"/>
      <c r="C398" s="4"/>
    </row>
    <row r="399" spans="1:3" x14ac:dyDescent="0.2">
      <c r="A399" s="4"/>
      <c r="B399" s="4"/>
      <c r="C399" s="4"/>
    </row>
    <row r="400" spans="1:3" x14ac:dyDescent="0.2">
      <c r="A400" s="4"/>
      <c r="B400" s="4"/>
      <c r="C400" s="4"/>
    </row>
    <row r="401" spans="1:3" x14ac:dyDescent="0.2">
      <c r="A401" s="4"/>
      <c r="B401" s="4"/>
      <c r="C401" s="4"/>
    </row>
    <row r="402" spans="1:3" x14ac:dyDescent="0.2">
      <c r="A402" s="4"/>
      <c r="B402" s="4"/>
      <c r="C402" s="4"/>
    </row>
    <row r="403" spans="1:3" x14ac:dyDescent="0.2">
      <c r="A403" s="4"/>
      <c r="B403" s="4"/>
      <c r="C403" s="4"/>
    </row>
    <row r="404" spans="1:3" x14ac:dyDescent="0.2">
      <c r="A404" s="4"/>
      <c r="B404" s="4"/>
      <c r="C404" s="4"/>
    </row>
    <row r="405" spans="1:3" x14ac:dyDescent="0.2">
      <c r="A405" s="4"/>
      <c r="B405" s="4"/>
      <c r="C405" s="4"/>
    </row>
    <row r="406" spans="1:3" x14ac:dyDescent="0.2">
      <c r="A406" s="4"/>
      <c r="B406" s="4"/>
      <c r="C406" s="4"/>
    </row>
    <row r="407" spans="1:3" x14ac:dyDescent="0.2">
      <c r="A407" s="4"/>
      <c r="B407" s="4"/>
      <c r="C407" s="4"/>
    </row>
    <row r="408" spans="1:3" x14ac:dyDescent="0.2">
      <c r="A408" s="4"/>
      <c r="B408" s="4"/>
      <c r="C408" s="4"/>
    </row>
    <row r="409" spans="1:3" x14ac:dyDescent="0.2">
      <c r="A409" s="4"/>
      <c r="B409" s="4"/>
      <c r="C409" s="4"/>
    </row>
    <row r="410" spans="1:3" x14ac:dyDescent="0.2">
      <c r="A410" s="4"/>
      <c r="B410" s="4"/>
      <c r="C410" s="4"/>
    </row>
    <row r="411" spans="1:3" x14ac:dyDescent="0.2">
      <c r="A411" s="4"/>
      <c r="B411" s="4"/>
      <c r="C411" s="4"/>
    </row>
    <row r="412" spans="1:3" x14ac:dyDescent="0.2">
      <c r="A412" s="4"/>
      <c r="B412" s="4"/>
      <c r="C412" s="4"/>
    </row>
    <row r="413" spans="1:3" x14ac:dyDescent="0.2">
      <c r="A413" s="4"/>
      <c r="B413" s="4"/>
      <c r="C413" s="4"/>
    </row>
    <row r="414" spans="1:3" x14ac:dyDescent="0.2">
      <c r="A414" s="4"/>
      <c r="B414" s="4"/>
      <c r="C414" s="4"/>
    </row>
    <row r="415" spans="1:3" x14ac:dyDescent="0.2">
      <c r="A415" s="4"/>
      <c r="B415" s="4"/>
      <c r="C415" s="4"/>
    </row>
    <row r="416" spans="1:3" x14ac:dyDescent="0.2">
      <c r="A416" s="4"/>
      <c r="B416" s="4"/>
      <c r="C416" s="4"/>
    </row>
    <row r="417" spans="1:3" x14ac:dyDescent="0.2">
      <c r="A417" s="4"/>
      <c r="B417" s="4"/>
      <c r="C417" s="4"/>
    </row>
    <row r="418" spans="1:3" x14ac:dyDescent="0.2">
      <c r="A418" s="4"/>
      <c r="B418" s="4"/>
      <c r="C418" s="4"/>
    </row>
    <row r="419" spans="1:3" x14ac:dyDescent="0.2">
      <c r="A419" s="4"/>
      <c r="B419" s="4"/>
      <c r="C419" s="4"/>
    </row>
    <row r="420" spans="1:3" x14ac:dyDescent="0.2">
      <c r="A420" s="4"/>
      <c r="B420" s="4"/>
      <c r="C420" s="4"/>
    </row>
    <row r="421" spans="1:3" x14ac:dyDescent="0.2">
      <c r="A421" s="4"/>
      <c r="B421" s="4"/>
      <c r="C421" s="4"/>
    </row>
    <row r="422" spans="1:3" x14ac:dyDescent="0.2">
      <c r="A422" s="4"/>
      <c r="B422" s="4"/>
      <c r="C422" s="4"/>
    </row>
    <row r="423" spans="1:3" x14ac:dyDescent="0.2">
      <c r="A423" s="4"/>
      <c r="B423" s="4"/>
      <c r="C423" s="4"/>
    </row>
    <row r="424" spans="1:3" x14ac:dyDescent="0.2">
      <c r="A424" s="4"/>
      <c r="B424" s="4"/>
      <c r="C424" s="4"/>
    </row>
    <row r="425" spans="1:3" x14ac:dyDescent="0.2">
      <c r="A425" s="4"/>
      <c r="B425" s="4"/>
      <c r="C425" s="4"/>
    </row>
  </sheetData>
  <mergeCells count="2">
    <mergeCell ref="B1:E1"/>
    <mergeCell ref="A2:E2"/>
  </mergeCells>
  <pageMargins left="0.7" right="0.7" top="0.75" bottom="0.7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A13" sqref="A13:E20"/>
    </sheetView>
  </sheetViews>
  <sheetFormatPr defaultRowHeight="15" x14ac:dyDescent="0.25"/>
  <cols>
    <col min="1" max="1" width="54.42578125" customWidth="1"/>
    <col min="2" max="2" width="18.28515625" customWidth="1"/>
    <col min="3" max="4" width="24" customWidth="1"/>
    <col min="5" max="5" width="21.5703125" customWidth="1"/>
    <col min="257" max="257" width="36.42578125" customWidth="1"/>
    <col min="258" max="258" width="18.28515625" customWidth="1"/>
    <col min="259" max="260" width="24" customWidth="1"/>
    <col min="261" max="261" width="21.5703125" customWidth="1"/>
    <col min="513" max="513" width="36.42578125" customWidth="1"/>
    <col min="514" max="514" width="18.28515625" customWidth="1"/>
    <col min="515" max="516" width="24" customWidth="1"/>
    <col min="517" max="517" width="21.5703125" customWidth="1"/>
    <col min="769" max="769" width="36.42578125" customWidth="1"/>
    <col min="770" max="770" width="18.28515625" customWidth="1"/>
    <col min="771" max="772" width="24" customWidth="1"/>
    <col min="773" max="773" width="21.5703125" customWidth="1"/>
    <col min="1025" max="1025" width="36.42578125" customWidth="1"/>
    <col min="1026" max="1026" width="18.28515625" customWidth="1"/>
    <col min="1027" max="1028" width="24" customWidth="1"/>
    <col min="1029" max="1029" width="21.5703125" customWidth="1"/>
    <col min="1281" max="1281" width="36.42578125" customWidth="1"/>
    <col min="1282" max="1282" width="18.28515625" customWidth="1"/>
    <col min="1283" max="1284" width="24" customWidth="1"/>
    <col min="1285" max="1285" width="21.5703125" customWidth="1"/>
    <col min="1537" max="1537" width="36.42578125" customWidth="1"/>
    <col min="1538" max="1538" width="18.28515625" customWidth="1"/>
    <col min="1539" max="1540" width="24" customWidth="1"/>
    <col min="1541" max="1541" width="21.5703125" customWidth="1"/>
    <col min="1793" max="1793" width="36.42578125" customWidth="1"/>
    <col min="1794" max="1794" width="18.28515625" customWidth="1"/>
    <col min="1795" max="1796" width="24" customWidth="1"/>
    <col min="1797" max="1797" width="21.5703125" customWidth="1"/>
    <col min="2049" max="2049" width="36.42578125" customWidth="1"/>
    <col min="2050" max="2050" width="18.28515625" customWidth="1"/>
    <col min="2051" max="2052" width="24" customWidth="1"/>
    <col min="2053" max="2053" width="21.5703125" customWidth="1"/>
    <col min="2305" max="2305" width="36.42578125" customWidth="1"/>
    <col min="2306" max="2306" width="18.28515625" customWidth="1"/>
    <col min="2307" max="2308" width="24" customWidth="1"/>
    <col min="2309" max="2309" width="21.5703125" customWidth="1"/>
    <col min="2561" max="2561" width="36.42578125" customWidth="1"/>
    <col min="2562" max="2562" width="18.28515625" customWidth="1"/>
    <col min="2563" max="2564" width="24" customWidth="1"/>
    <col min="2565" max="2565" width="21.5703125" customWidth="1"/>
    <col min="2817" max="2817" width="36.42578125" customWidth="1"/>
    <col min="2818" max="2818" width="18.28515625" customWidth="1"/>
    <col min="2819" max="2820" width="24" customWidth="1"/>
    <col min="2821" max="2821" width="21.5703125" customWidth="1"/>
    <col min="3073" max="3073" width="36.42578125" customWidth="1"/>
    <col min="3074" max="3074" width="18.28515625" customWidth="1"/>
    <col min="3075" max="3076" width="24" customWidth="1"/>
    <col min="3077" max="3077" width="21.5703125" customWidth="1"/>
    <col min="3329" max="3329" width="36.42578125" customWidth="1"/>
    <col min="3330" max="3330" width="18.28515625" customWidth="1"/>
    <col min="3331" max="3332" width="24" customWidth="1"/>
    <col min="3333" max="3333" width="21.5703125" customWidth="1"/>
    <col min="3585" max="3585" width="36.42578125" customWidth="1"/>
    <col min="3586" max="3586" width="18.28515625" customWidth="1"/>
    <col min="3587" max="3588" width="24" customWidth="1"/>
    <col min="3589" max="3589" width="21.5703125" customWidth="1"/>
    <col min="3841" max="3841" width="36.42578125" customWidth="1"/>
    <col min="3842" max="3842" width="18.28515625" customWidth="1"/>
    <col min="3843" max="3844" width="24" customWidth="1"/>
    <col min="3845" max="3845" width="21.5703125" customWidth="1"/>
    <col min="4097" max="4097" width="36.42578125" customWidth="1"/>
    <col min="4098" max="4098" width="18.28515625" customWidth="1"/>
    <col min="4099" max="4100" width="24" customWidth="1"/>
    <col min="4101" max="4101" width="21.5703125" customWidth="1"/>
    <col min="4353" max="4353" width="36.42578125" customWidth="1"/>
    <col min="4354" max="4354" width="18.28515625" customWidth="1"/>
    <col min="4355" max="4356" width="24" customWidth="1"/>
    <col min="4357" max="4357" width="21.5703125" customWidth="1"/>
    <col min="4609" max="4609" width="36.42578125" customWidth="1"/>
    <col min="4610" max="4610" width="18.28515625" customWidth="1"/>
    <col min="4611" max="4612" width="24" customWidth="1"/>
    <col min="4613" max="4613" width="21.5703125" customWidth="1"/>
    <col min="4865" max="4865" width="36.42578125" customWidth="1"/>
    <col min="4866" max="4866" width="18.28515625" customWidth="1"/>
    <col min="4867" max="4868" width="24" customWidth="1"/>
    <col min="4869" max="4869" width="21.5703125" customWidth="1"/>
    <col min="5121" max="5121" width="36.42578125" customWidth="1"/>
    <col min="5122" max="5122" width="18.28515625" customWidth="1"/>
    <col min="5123" max="5124" width="24" customWidth="1"/>
    <col min="5125" max="5125" width="21.5703125" customWidth="1"/>
    <col min="5377" max="5377" width="36.42578125" customWidth="1"/>
    <col min="5378" max="5378" width="18.28515625" customWidth="1"/>
    <col min="5379" max="5380" width="24" customWidth="1"/>
    <col min="5381" max="5381" width="21.5703125" customWidth="1"/>
    <col min="5633" max="5633" width="36.42578125" customWidth="1"/>
    <col min="5634" max="5634" width="18.28515625" customWidth="1"/>
    <col min="5635" max="5636" width="24" customWidth="1"/>
    <col min="5637" max="5637" width="21.5703125" customWidth="1"/>
    <col min="5889" max="5889" width="36.42578125" customWidth="1"/>
    <col min="5890" max="5890" width="18.28515625" customWidth="1"/>
    <col min="5891" max="5892" width="24" customWidth="1"/>
    <col min="5893" max="5893" width="21.5703125" customWidth="1"/>
    <col min="6145" max="6145" width="36.42578125" customWidth="1"/>
    <col min="6146" max="6146" width="18.28515625" customWidth="1"/>
    <col min="6147" max="6148" width="24" customWidth="1"/>
    <col min="6149" max="6149" width="21.5703125" customWidth="1"/>
    <col min="6401" max="6401" width="36.42578125" customWidth="1"/>
    <col min="6402" max="6402" width="18.28515625" customWidth="1"/>
    <col min="6403" max="6404" width="24" customWidth="1"/>
    <col min="6405" max="6405" width="21.5703125" customWidth="1"/>
    <col min="6657" max="6657" width="36.42578125" customWidth="1"/>
    <col min="6658" max="6658" width="18.28515625" customWidth="1"/>
    <col min="6659" max="6660" width="24" customWidth="1"/>
    <col min="6661" max="6661" width="21.5703125" customWidth="1"/>
    <col min="6913" max="6913" width="36.42578125" customWidth="1"/>
    <col min="6914" max="6914" width="18.28515625" customWidth="1"/>
    <col min="6915" max="6916" width="24" customWidth="1"/>
    <col min="6917" max="6917" width="21.5703125" customWidth="1"/>
    <col min="7169" max="7169" width="36.42578125" customWidth="1"/>
    <col min="7170" max="7170" width="18.28515625" customWidth="1"/>
    <col min="7171" max="7172" width="24" customWidth="1"/>
    <col min="7173" max="7173" width="21.5703125" customWidth="1"/>
    <col min="7425" max="7425" width="36.42578125" customWidth="1"/>
    <col min="7426" max="7426" width="18.28515625" customWidth="1"/>
    <col min="7427" max="7428" width="24" customWidth="1"/>
    <col min="7429" max="7429" width="21.5703125" customWidth="1"/>
    <col min="7681" max="7681" width="36.42578125" customWidth="1"/>
    <col min="7682" max="7682" width="18.28515625" customWidth="1"/>
    <col min="7683" max="7684" width="24" customWidth="1"/>
    <col min="7685" max="7685" width="21.5703125" customWidth="1"/>
    <col min="7937" max="7937" width="36.42578125" customWidth="1"/>
    <col min="7938" max="7938" width="18.28515625" customWidth="1"/>
    <col min="7939" max="7940" width="24" customWidth="1"/>
    <col min="7941" max="7941" width="21.5703125" customWidth="1"/>
    <col min="8193" max="8193" width="36.42578125" customWidth="1"/>
    <col min="8194" max="8194" width="18.28515625" customWidth="1"/>
    <col min="8195" max="8196" width="24" customWidth="1"/>
    <col min="8197" max="8197" width="21.5703125" customWidth="1"/>
    <col min="8449" max="8449" width="36.42578125" customWidth="1"/>
    <col min="8450" max="8450" width="18.28515625" customWidth="1"/>
    <col min="8451" max="8452" width="24" customWidth="1"/>
    <col min="8453" max="8453" width="21.5703125" customWidth="1"/>
    <col min="8705" max="8705" width="36.42578125" customWidth="1"/>
    <col min="8706" max="8706" width="18.28515625" customWidth="1"/>
    <col min="8707" max="8708" width="24" customWidth="1"/>
    <col min="8709" max="8709" width="21.5703125" customWidth="1"/>
    <col min="8961" max="8961" width="36.42578125" customWidth="1"/>
    <col min="8962" max="8962" width="18.28515625" customWidth="1"/>
    <col min="8963" max="8964" width="24" customWidth="1"/>
    <col min="8965" max="8965" width="21.5703125" customWidth="1"/>
    <col min="9217" max="9217" width="36.42578125" customWidth="1"/>
    <col min="9218" max="9218" width="18.28515625" customWidth="1"/>
    <col min="9219" max="9220" width="24" customWidth="1"/>
    <col min="9221" max="9221" width="21.5703125" customWidth="1"/>
    <col min="9473" max="9473" width="36.42578125" customWidth="1"/>
    <col min="9474" max="9474" width="18.28515625" customWidth="1"/>
    <col min="9475" max="9476" width="24" customWidth="1"/>
    <col min="9477" max="9477" width="21.5703125" customWidth="1"/>
    <col min="9729" max="9729" width="36.42578125" customWidth="1"/>
    <col min="9730" max="9730" width="18.28515625" customWidth="1"/>
    <col min="9731" max="9732" width="24" customWidth="1"/>
    <col min="9733" max="9733" width="21.5703125" customWidth="1"/>
    <col min="9985" max="9985" width="36.42578125" customWidth="1"/>
    <col min="9986" max="9986" width="18.28515625" customWidth="1"/>
    <col min="9987" max="9988" width="24" customWidth="1"/>
    <col min="9989" max="9989" width="21.5703125" customWidth="1"/>
    <col min="10241" max="10241" width="36.42578125" customWidth="1"/>
    <col min="10242" max="10242" width="18.28515625" customWidth="1"/>
    <col min="10243" max="10244" width="24" customWidth="1"/>
    <col min="10245" max="10245" width="21.5703125" customWidth="1"/>
    <col min="10497" max="10497" width="36.42578125" customWidth="1"/>
    <col min="10498" max="10498" width="18.28515625" customWidth="1"/>
    <col min="10499" max="10500" width="24" customWidth="1"/>
    <col min="10501" max="10501" width="21.5703125" customWidth="1"/>
    <col min="10753" max="10753" width="36.42578125" customWidth="1"/>
    <col min="10754" max="10754" width="18.28515625" customWidth="1"/>
    <col min="10755" max="10756" width="24" customWidth="1"/>
    <col min="10757" max="10757" width="21.5703125" customWidth="1"/>
    <col min="11009" max="11009" width="36.42578125" customWidth="1"/>
    <col min="11010" max="11010" width="18.28515625" customWidth="1"/>
    <col min="11011" max="11012" width="24" customWidth="1"/>
    <col min="11013" max="11013" width="21.5703125" customWidth="1"/>
    <col min="11265" max="11265" width="36.42578125" customWidth="1"/>
    <col min="11266" max="11266" width="18.28515625" customWidth="1"/>
    <col min="11267" max="11268" width="24" customWidth="1"/>
    <col min="11269" max="11269" width="21.5703125" customWidth="1"/>
    <col min="11521" max="11521" width="36.42578125" customWidth="1"/>
    <col min="11522" max="11522" width="18.28515625" customWidth="1"/>
    <col min="11523" max="11524" width="24" customWidth="1"/>
    <col min="11525" max="11525" width="21.5703125" customWidth="1"/>
    <col min="11777" max="11777" width="36.42578125" customWidth="1"/>
    <col min="11778" max="11778" width="18.28515625" customWidth="1"/>
    <col min="11779" max="11780" width="24" customWidth="1"/>
    <col min="11781" max="11781" width="21.5703125" customWidth="1"/>
    <col min="12033" max="12033" width="36.42578125" customWidth="1"/>
    <col min="12034" max="12034" width="18.28515625" customWidth="1"/>
    <col min="12035" max="12036" width="24" customWidth="1"/>
    <col min="12037" max="12037" width="21.5703125" customWidth="1"/>
    <col min="12289" max="12289" width="36.42578125" customWidth="1"/>
    <col min="12290" max="12290" width="18.28515625" customWidth="1"/>
    <col min="12291" max="12292" width="24" customWidth="1"/>
    <col min="12293" max="12293" width="21.5703125" customWidth="1"/>
    <col min="12545" max="12545" width="36.42578125" customWidth="1"/>
    <col min="12546" max="12546" width="18.28515625" customWidth="1"/>
    <col min="12547" max="12548" width="24" customWidth="1"/>
    <col min="12549" max="12549" width="21.5703125" customWidth="1"/>
    <col min="12801" max="12801" width="36.42578125" customWidth="1"/>
    <col min="12802" max="12802" width="18.28515625" customWidth="1"/>
    <col min="12803" max="12804" width="24" customWidth="1"/>
    <col min="12805" max="12805" width="21.5703125" customWidth="1"/>
    <col min="13057" max="13057" width="36.42578125" customWidth="1"/>
    <col min="13058" max="13058" width="18.28515625" customWidth="1"/>
    <col min="13059" max="13060" width="24" customWidth="1"/>
    <col min="13061" max="13061" width="21.5703125" customWidth="1"/>
    <col min="13313" max="13313" width="36.42578125" customWidth="1"/>
    <col min="13314" max="13314" width="18.28515625" customWidth="1"/>
    <col min="13315" max="13316" width="24" customWidth="1"/>
    <col min="13317" max="13317" width="21.5703125" customWidth="1"/>
    <col min="13569" max="13569" width="36.42578125" customWidth="1"/>
    <col min="13570" max="13570" width="18.28515625" customWidth="1"/>
    <col min="13571" max="13572" width="24" customWidth="1"/>
    <col min="13573" max="13573" width="21.5703125" customWidth="1"/>
    <col min="13825" max="13825" width="36.42578125" customWidth="1"/>
    <col min="13826" max="13826" width="18.28515625" customWidth="1"/>
    <col min="13827" max="13828" width="24" customWidth="1"/>
    <col min="13829" max="13829" width="21.5703125" customWidth="1"/>
    <col min="14081" max="14081" width="36.42578125" customWidth="1"/>
    <col min="14082" max="14082" width="18.28515625" customWidth="1"/>
    <col min="14083" max="14084" width="24" customWidth="1"/>
    <col min="14085" max="14085" width="21.5703125" customWidth="1"/>
    <col min="14337" max="14337" width="36.42578125" customWidth="1"/>
    <col min="14338" max="14338" width="18.28515625" customWidth="1"/>
    <col min="14339" max="14340" width="24" customWidth="1"/>
    <col min="14341" max="14341" width="21.5703125" customWidth="1"/>
    <col min="14593" max="14593" width="36.42578125" customWidth="1"/>
    <col min="14594" max="14594" width="18.28515625" customWidth="1"/>
    <col min="14595" max="14596" width="24" customWidth="1"/>
    <col min="14597" max="14597" width="21.5703125" customWidth="1"/>
    <col min="14849" max="14849" width="36.42578125" customWidth="1"/>
    <col min="14850" max="14850" width="18.28515625" customWidth="1"/>
    <col min="14851" max="14852" width="24" customWidth="1"/>
    <col min="14853" max="14853" width="21.5703125" customWidth="1"/>
    <col min="15105" max="15105" width="36.42578125" customWidth="1"/>
    <col min="15106" max="15106" width="18.28515625" customWidth="1"/>
    <col min="15107" max="15108" width="24" customWidth="1"/>
    <col min="15109" max="15109" width="21.5703125" customWidth="1"/>
    <col min="15361" max="15361" width="36.42578125" customWidth="1"/>
    <col min="15362" max="15362" width="18.28515625" customWidth="1"/>
    <col min="15363" max="15364" width="24" customWidth="1"/>
    <col min="15365" max="15365" width="21.5703125" customWidth="1"/>
    <col min="15617" max="15617" width="36.42578125" customWidth="1"/>
    <col min="15618" max="15618" width="18.28515625" customWidth="1"/>
    <col min="15619" max="15620" width="24" customWidth="1"/>
    <col min="15621" max="15621" width="21.5703125" customWidth="1"/>
    <col min="15873" max="15873" width="36.42578125" customWidth="1"/>
    <col min="15874" max="15874" width="18.28515625" customWidth="1"/>
    <col min="15875" max="15876" width="24" customWidth="1"/>
    <col min="15877" max="15877" width="21.5703125" customWidth="1"/>
    <col min="16129" max="16129" width="36.42578125" customWidth="1"/>
    <col min="16130" max="16130" width="18.28515625" customWidth="1"/>
    <col min="16131" max="16132" width="24" customWidth="1"/>
    <col min="16133" max="16133" width="21.5703125" customWidth="1"/>
  </cols>
  <sheetData>
    <row r="2" spans="1:5" ht="149.25" customHeight="1" x14ac:dyDescent="0.25">
      <c r="B2" s="332" t="s">
        <v>567</v>
      </c>
      <c r="C2" s="333"/>
      <c r="D2" s="333"/>
      <c r="E2" s="333"/>
    </row>
    <row r="3" spans="1:5" ht="18.75" hidden="1" customHeight="1" x14ac:dyDescent="0.25">
      <c r="A3" s="327" t="s">
        <v>294</v>
      </c>
      <c r="B3" s="334"/>
      <c r="C3" s="334"/>
      <c r="D3" s="334"/>
      <c r="E3" s="334"/>
    </row>
    <row r="4" spans="1:5" ht="16.5" hidden="1" customHeight="1" x14ac:dyDescent="0.25">
      <c r="A4" s="334"/>
      <c r="B4" s="334"/>
      <c r="C4" s="334"/>
      <c r="D4" s="334"/>
      <c r="E4" s="334"/>
    </row>
    <row r="5" spans="1:5" ht="14.25" hidden="1" customHeight="1" x14ac:dyDescent="0.25">
      <c r="A5" s="334"/>
      <c r="B5" s="334"/>
      <c r="C5" s="334"/>
      <c r="D5" s="334"/>
      <c r="E5" s="334"/>
    </row>
    <row r="6" spans="1:5" ht="15" hidden="1" customHeight="1" x14ac:dyDescent="0.25">
      <c r="A6" s="334"/>
      <c r="B6" s="334"/>
      <c r="C6" s="334"/>
      <c r="D6" s="334"/>
      <c r="E6" s="334"/>
    </row>
    <row r="7" spans="1:5" hidden="1" x14ac:dyDescent="0.25">
      <c r="A7" s="334"/>
      <c r="B7" s="334"/>
      <c r="C7" s="334"/>
      <c r="D7" s="334"/>
      <c r="E7" s="334"/>
    </row>
    <row r="8" spans="1:5" ht="15" hidden="1" customHeight="1" x14ac:dyDescent="0.25">
      <c r="A8" s="334"/>
      <c r="B8" s="334"/>
      <c r="C8" s="334"/>
      <c r="D8" s="334"/>
      <c r="E8" s="334"/>
    </row>
    <row r="9" spans="1:5" ht="21" hidden="1" customHeight="1" x14ac:dyDescent="0.25">
      <c r="A9" s="334"/>
      <c r="B9" s="334"/>
      <c r="C9" s="334"/>
      <c r="D9" s="334"/>
      <c r="E9" s="334"/>
    </row>
    <row r="10" spans="1:5" hidden="1" x14ac:dyDescent="0.25">
      <c r="E10" s="142"/>
    </row>
    <row r="11" spans="1:5" hidden="1" x14ac:dyDescent="0.25">
      <c r="E11" s="143"/>
    </row>
    <row r="12" spans="1:5" hidden="1" x14ac:dyDescent="0.25">
      <c r="E12" s="142"/>
    </row>
    <row r="13" spans="1:5" ht="9.75" customHeight="1" x14ac:dyDescent="0.25">
      <c r="A13" s="335" t="s">
        <v>385</v>
      </c>
      <c r="B13" s="335"/>
      <c r="C13" s="335"/>
      <c r="D13" s="335"/>
      <c r="E13" s="335"/>
    </row>
    <row r="14" spans="1:5" ht="9.75" customHeight="1" x14ac:dyDescent="0.25">
      <c r="A14" s="335"/>
      <c r="B14" s="335"/>
      <c r="C14" s="335"/>
      <c r="D14" s="335"/>
      <c r="E14" s="335"/>
    </row>
    <row r="15" spans="1:5" x14ac:dyDescent="0.25">
      <c r="A15" s="335"/>
      <c r="B15" s="335"/>
      <c r="C15" s="335"/>
      <c r="D15" s="335"/>
      <c r="E15" s="335"/>
    </row>
    <row r="16" spans="1:5" ht="30" customHeight="1" x14ac:dyDescent="0.25">
      <c r="A16" s="335"/>
      <c r="B16" s="335"/>
      <c r="C16" s="335"/>
      <c r="D16" s="335"/>
      <c r="E16" s="335"/>
    </row>
    <row r="17" spans="1:5" ht="9" hidden="1" customHeight="1" x14ac:dyDescent="0.25">
      <c r="A17" s="335"/>
      <c r="B17" s="335"/>
      <c r="C17" s="335"/>
      <c r="D17" s="335"/>
      <c r="E17" s="335"/>
    </row>
    <row r="18" spans="1:5" ht="8.25" hidden="1" customHeight="1" x14ac:dyDescent="0.25">
      <c r="A18" s="335"/>
      <c r="B18" s="335"/>
      <c r="C18" s="335"/>
      <c r="D18" s="335"/>
      <c r="E18" s="335"/>
    </row>
    <row r="19" spans="1:5" hidden="1" x14ac:dyDescent="0.25">
      <c r="A19" s="335"/>
      <c r="B19" s="335"/>
      <c r="C19" s="335"/>
      <c r="D19" s="335"/>
      <c r="E19" s="335"/>
    </row>
    <row r="20" spans="1:5" hidden="1" x14ac:dyDescent="0.25">
      <c r="A20" s="335"/>
      <c r="B20" s="335"/>
      <c r="C20" s="335"/>
      <c r="D20" s="335"/>
      <c r="E20" s="335"/>
    </row>
    <row r="22" spans="1:5" s="27" customFormat="1" ht="15" customHeight="1" x14ac:dyDescent="0.25">
      <c r="A22" s="336"/>
      <c r="B22" s="339" t="s">
        <v>197</v>
      </c>
      <c r="C22" s="129" t="s">
        <v>4</v>
      </c>
      <c r="D22" s="129" t="s">
        <v>272</v>
      </c>
      <c r="E22" s="129" t="s">
        <v>384</v>
      </c>
    </row>
    <row r="23" spans="1:5" ht="45" customHeight="1" x14ac:dyDescent="0.25">
      <c r="A23" s="337"/>
      <c r="B23" s="339"/>
      <c r="C23" s="129" t="s">
        <v>4</v>
      </c>
      <c r="D23" s="129" t="s">
        <v>272</v>
      </c>
      <c r="E23" s="129" t="s">
        <v>384</v>
      </c>
    </row>
    <row r="24" spans="1:5" ht="229.5" hidden="1" customHeight="1" x14ac:dyDescent="0.25">
      <c r="A24" s="338"/>
      <c r="B24" s="339"/>
      <c r="C24" s="129" t="s">
        <v>4</v>
      </c>
      <c r="D24" s="129" t="s">
        <v>272</v>
      </c>
      <c r="E24" s="129" t="s">
        <v>384</v>
      </c>
    </row>
    <row r="25" spans="1:5" ht="221.25" customHeight="1" x14ac:dyDescent="0.25">
      <c r="A25" s="144" t="s">
        <v>151</v>
      </c>
      <c r="B25" s="145">
        <f>C25+D25+E25</f>
        <v>30057.300000000003</v>
      </c>
      <c r="C25" s="146">
        <v>10019.1</v>
      </c>
      <c r="D25" s="146">
        <v>10019.1</v>
      </c>
      <c r="E25" s="146">
        <v>10019.1</v>
      </c>
    </row>
    <row r="26" spans="1:5" ht="96" customHeight="1" x14ac:dyDescent="0.25">
      <c r="A26" s="144" t="s">
        <v>154</v>
      </c>
      <c r="B26" s="145">
        <f>C26+D26+E26</f>
        <v>0</v>
      </c>
      <c r="C26" s="146"/>
      <c r="D26" s="146">
        <v>0</v>
      </c>
      <c r="E26" s="146">
        <v>0</v>
      </c>
    </row>
    <row r="27" spans="1:5" ht="36" customHeight="1" x14ac:dyDescent="0.25">
      <c r="A27" s="144" t="s">
        <v>156</v>
      </c>
      <c r="B27" s="145">
        <f>C27+D27+E27</f>
        <v>0</v>
      </c>
      <c r="C27" s="146">
        <v>0</v>
      </c>
      <c r="D27" s="146"/>
      <c r="E27" s="146"/>
    </row>
    <row r="28" spans="1:5" ht="33.75" customHeight="1" x14ac:dyDescent="0.25">
      <c r="A28" s="147" t="s">
        <v>226</v>
      </c>
      <c r="B28" s="148">
        <f>B25+B26+B27</f>
        <v>30057.300000000003</v>
      </c>
      <c r="C28" s="148">
        <f t="shared" ref="C28:E28" si="0">C25+C26+C27</f>
        <v>10019.1</v>
      </c>
      <c r="D28" s="148">
        <f t="shared" si="0"/>
        <v>10019.1</v>
      </c>
      <c r="E28" s="148">
        <f t="shared" si="0"/>
        <v>10019.1</v>
      </c>
    </row>
    <row r="29" spans="1:5" ht="14.25" customHeight="1" x14ac:dyDescent="0.25"/>
    <row r="30" spans="1:5" ht="9" hidden="1" customHeight="1" x14ac:dyDescent="0.25"/>
    <row r="31" spans="1:5" ht="8.25" hidden="1" customHeight="1" x14ac:dyDescent="0.25"/>
    <row r="32" spans="1:5" hidden="1" x14ac:dyDescent="0.25"/>
    <row r="33" spans="1:3" hidden="1" x14ac:dyDescent="0.25"/>
    <row r="35" spans="1:3" s="27" customFormat="1" x14ac:dyDescent="0.25">
      <c r="A35"/>
    </row>
    <row r="36" spans="1:3" ht="63.75" customHeight="1" x14ac:dyDescent="0.25">
      <c r="A36" s="10" t="s">
        <v>265</v>
      </c>
      <c r="B36" s="10"/>
    </row>
    <row r="37" spans="1:3" ht="27" customHeight="1" x14ac:dyDescent="0.25">
      <c r="A37" s="10" t="s">
        <v>269</v>
      </c>
      <c r="B37" s="138"/>
      <c r="C37" t="s">
        <v>267</v>
      </c>
    </row>
    <row r="39" spans="1:3" ht="21.75" customHeight="1" x14ac:dyDescent="0.25"/>
    <row r="43" spans="1:3" ht="33" customHeight="1" x14ac:dyDescent="0.25"/>
    <row r="44" spans="1:3" ht="36" customHeight="1" x14ac:dyDescent="0.25"/>
    <row r="45" spans="1:3" ht="33" customHeight="1" x14ac:dyDescent="0.25"/>
    <row r="46" spans="1:3" ht="33.75" customHeight="1" x14ac:dyDescent="0.25"/>
    <row r="47" spans="1:3" ht="36" customHeight="1" x14ac:dyDescent="0.25"/>
    <row r="48" spans="1:3" ht="32.25" customHeight="1" x14ac:dyDescent="0.25"/>
    <row r="49" ht="39" customHeight="1" x14ac:dyDescent="0.25"/>
  </sheetData>
  <mergeCells count="5">
    <mergeCell ref="B2:E2"/>
    <mergeCell ref="A3:E9"/>
    <mergeCell ref="A13:E20"/>
    <mergeCell ref="A22:A24"/>
    <mergeCell ref="B22:B24"/>
  </mergeCells>
  <pageMargins left="0.7" right="0.7" top="0.75" bottom="0.75" header="0.3" footer="0.3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B7" sqref="B7:F7"/>
    </sheetView>
  </sheetViews>
  <sheetFormatPr defaultRowHeight="15" x14ac:dyDescent="0.25"/>
  <cols>
    <col min="2" max="2" width="75.5703125" customWidth="1"/>
    <col min="3" max="4" width="22.28515625" customWidth="1"/>
    <col min="5" max="5" width="20.5703125" customWidth="1"/>
    <col min="6" max="6" width="21.85546875" customWidth="1"/>
  </cols>
  <sheetData>
    <row r="1" spans="1:6" ht="18.75" x14ac:dyDescent="0.25">
      <c r="A1" s="35"/>
      <c r="E1" t="s">
        <v>293</v>
      </c>
    </row>
    <row r="2" spans="1:6" ht="93.75" customHeight="1" x14ac:dyDescent="0.25">
      <c r="A2" s="36"/>
      <c r="B2" s="37"/>
      <c r="C2" s="37"/>
      <c r="D2" s="340" t="s">
        <v>560</v>
      </c>
      <c r="E2" s="340"/>
    </row>
    <row r="3" spans="1:6" ht="18.75" x14ac:dyDescent="0.25">
      <c r="A3" s="36"/>
      <c r="E3" t="s">
        <v>568</v>
      </c>
    </row>
    <row r="4" spans="1:6" ht="18.75" hidden="1" x14ac:dyDescent="0.25">
      <c r="A4" s="35"/>
    </row>
    <row r="5" spans="1:6" ht="15.75" hidden="1" x14ac:dyDescent="0.25">
      <c r="A5" s="31" t="s">
        <v>240</v>
      </c>
    </row>
    <row r="6" spans="1:6" ht="18.75" hidden="1" x14ac:dyDescent="0.25">
      <c r="A6" s="35" t="s">
        <v>241</v>
      </c>
      <c r="D6" s="38"/>
      <c r="E6" s="38"/>
    </row>
    <row r="7" spans="1:6" ht="93" customHeight="1" x14ac:dyDescent="0.25">
      <c r="A7" s="39"/>
      <c r="B7" s="341" t="s">
        <v>561</v>
      </c>
      <c r="C7" s="341"/>
      <c r="D7" s="341"/>
      <c r="E7" s="341"/>
      <c r="F7" s="341"/>
    </row>
    <row r="8" spans="1:6" ht="18.75" x14ac:dyDescent="0.25">
      <c r="A8" s="40" t="s">
        <v>242</v>
      </c>
      <c r="D8" s="38"/>
      <c r="E8" s="38" t="s">
        <v>243</v>
      </c>
    </row>
    <row r="9" spans="1:6" ht="18.75" x14ac:dyDescent="0.25">
      <c r="A9" s="149" t="s">
        <v>212</v>
      </c>
      <c r="B9" s="149" t="s">
        <v>244</v>
      </c>
      <c r="C9" s="41" t="s">
        <v>197</v>
      </c>
      <c r="D9" s="41">
        <v>2026</v>
      </c>
      <c r="E9" s="41">
        <v>2027</v>
      </c>
      <c r="F9" s="41">
        <v>2028</v>
      </c>
    </row>
    <row r="10" spans="1:6" ht="93.75" x14ac:dyDescent="0.25">
      <c r="A10" s="150">
        <v>1</v>
      </c>
      <c r="B10" s="150" t="s">
        <v>254</v>
      </c>
      <c r="C10" s="227">
        <f>D10+E10+F10</f>
        <v>30057.300000000003</v>
      </c>
      <c r="D10" s="228">
        <f>'Приложение 9'!C25</f>
        <v>10019.1</v>
      </c>
      <c r="E10" s="228">
        <f>'Приложение 9'!D25</f>
        <v>10019.1</v>
      </c>
      <c r="F10" s="228">
        <f>'Приложение 9'!E25</f>
        <v>10019.1</v>
      </c>
    </row>
    <row r="11" spans="1:6" ht="75" x14ac:dyDescent="0.25">
      <c r="A11" s="150">
        <v>2</v>
      </c>
      <c r="B11" s="150" t="s">
        <v>245</v>
      </c>
      <c r="C11" s="227">
        <f t="shared" ref="C11:C16" si="0">D11+E11+F11</f>
        <v>0</v>
      </c>
      <c r="D11" s="42"/>
      <c r="E11" s="42">
        <v>0</v>
      </c>
      <c r="F11" s="43">
        <f t="shared" ref="F11" si="1">E11</f>
        <v>0</v>
      </c>
    </row>
    <row r="12" spans="1:6" ht="75" x14ac:dyDescent="0.25">
      <c r="A12" s="150">
        <v>3</v>
      </c>
      <c r="B12" s="229" t="s">
        <v>251</v>
      </c>
      <c r="C12" s="227">
        <f t="shared" si="0"/>
        <v>0</v>
      </c>
      <c r="D12" s="42"/>
      <c r="E12" s="230"/>
      <c r="F12" s="43"/>
    </row>
    <row r="13" spans="1:6" ht="75" x14ac:dyDescent="0.25">
      <c r="A13" s="150">
        <v>4</v>
      </c>
      <c r="B13" s="229" t="s">
        <v>252</v>
      </c>
      <c r="C13" s="227">
        <f t="shared" si="0"/>
        <v>0</v>
      </c>
      <c r="D13" s="42">
        <v>0</v>
      </c>
      <c r="E13" s="230"/>
      <c r="F13" s="43"/>
    </row>
    <row r="14" spans="1:6" ht="37.5" x14ac:dyDescent="0.25">
      <c r="A14" s="150">
        <v>5</v>
      </c>
      <c r="B14" s="229" t="s">
        <v>239</v>
      </c>
      <c r="C14" s="227">
        <f t="shared" si="0"/>
        <v>0</v>
      </c>
      <c r="D14" s="42"/>
      <c r="E14" s="42"/>
      <c r="F14" s="43"/>
    </row>
    <row r="15" spans="1:6" ht="56.25" x14ac:dyDescent="0.25">
      <c r="A15" s="150">
        <v>6</v>
      </c>
      <c r="B15" s="229" t="s">
        <v>253</v>
      </c>
      <c r="C15" s="227">
        <f t="shared" si="0"/>
        <v>9</v>
      </c>
      <c r="D15" s="42">
        <v>3</v>
      </c>
      <c r="E15" s="42">
        <v>3</v>
      </c>
      <c r="F15" s="231">
        <v>3</v>
      </c>
    </row>
    <row r="16" spans="1:6" s="45" customFormat="1" ht="18.75" x14ac:dyDescent="0.3">
      <c r="A16" s="150"/>
      <c r="B16" s="151" t="s">
        <v>236</v>
      </c>
      <c r="C16" s="227">
        <f t="shared" si="0"/>
        <v>30066.300000000003</v>
      </c>
      <c r="D16" s="44">
        <f>SUM(D10:D15)</f>
        <v>10022.1</v>
      </c>
      <c r="E16" s="44">
        <f t="shared" ref="E16:F16" si="2">SUM(E10:E15)</f>
        <v>10022.1</v>
      </c>
      <c r="F16" s="44">
        <f t="shared" si="2"/>
        <v>10022.1</v>
      </c>
    </row>
    <row r="17" spans="1:5" ht="15.75" x14ac:dyDescent="0.25">
      <c r="A17" s="46"/>
    </row>
    <row r="19" spans="1:5" x14ac:dyDescent="0.25">
      <c r="B19" s="10" t="s">
        <v>265</v>
      </c>
    </row>
    <row r="20" spans="1:5" x14ac:dyDescent="0.25">
      <c r="B20" s="10" t="s">
        <v>269</v>
      </c>
      <c r="E20" t="s">
        <v>267</v>
      </c>
    </row>
  </sheetData>
  <mergeCells count="2">
    <mergeCell ref="D2:E2"/>
    <mergeCell ref="B7:F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77"/>
  <sheetViews>
    <sheetView topLeftCell="A7" workbookViewId="0">
      <selection activeCell="B2" sqref="B2:E2"/>
    </sheetView>
  </sheetViews>
  <sheetFormatPr defaultRowHeight="15" x14ac:dyDescent="0.25"/>
  <cols>
    <col min="1" max="1" width="29.140625" style="13" customWidth="1"/>
    <col min="2" max="2" width="72.42578125" style="13" customWidth="1"/>
    <col min="3" max="3" width="15.28515625" style="13" customWidth="1"/>
    <col min="4" max="4" width="15.28515625" style="15" customWidth="1"/>
    <col min="5" max="5" width="15.28515625" style="13" customWidth="1"/>
    <col min="6" max="6" width="21.140625" style="13" bestFit="1" customWidth="1"/>
    <col min="7" max="7" width="12.85546875" style="13" bestFit="1" customWidth="1"/>
    <col min="8" max="256" width="9.140625" style="13"/>
    <col min="257" max="257" width="28" style="13" customWidth="1"/>
    <col min="258" max="258" width="72.42578125" style="13" customWidth="1"/>
    <col min="259" max="259" width="13.42578125" style="13" customWidth="1"/>
    <col min="260" max="260" width="14.7109375" style="13" customWidth="1"/>
    <col min="261" max="261" width="14.7109375" style="13" bestFit="1" customWidth="1"/>
    <col min="262" max="262" width="21.140625" style="13" bestFit="1" customWidth="1"/>
    <col min="263" max="263" width="12.85546875" style="13" bestFit="1" customWidth="1"/>
    <col min="264" max="512" width="9.140625" style="13"/>
    <col min="513" max="513" width="28" style="13" customWidth="1"/>
    <col min="514" max="514" width="72.42578125" style="13" customWidth="1"/>
    <col min="515" max="515" width="13.42578125" style="13" customWidth="1"/>
    <col min="516" max="516" width="14.7109375" style="13" customWidth="1"/>
    <col min="517" max="517" width="14.7109375" style="13" bestFit="1" customWidth="1"/>
    <col min="518" max="518" width="21.140625" style="13" bestFit="1" customWidth="1"/>
    <col min="519" max="519" width="12.85546875" style="13" bestFit="1" customWidth="1"/>
    <col min="520" max="768" width="9.140625" style="13"/>
    <col min="769" max="769" width="28" style="13" customWidth="1"/>
    <col min="770" max="770" width="72.42578125" style="13" customWidth="1"/>
    <col min="771" max="771" width="13.42578125" style="13" customWidth="1"/>
    <col min="772" max="772" width="14.7109375" style="13" customWidth="1"/>
    <col min="773" max="773" width="14.7109375" style="13" bestFit="1" customWidth="1"/>
    <col min="774" max="774" width="21.140625" style="13" bestFit="1" customWidth="1"/>
    <col min="775" max="775" width="12.85546875" style="13" bestFit="1" customWidth="1"/>
    <col min="776" max="1024" width="9.140625" style="13"/>
    <col min="1025" max="1025" width="28" style="13" customWidth="1"/>
    <col min="1026" max="1026" width="72.42578125" style="13" customWidth="1"/>
    <col min="1027" max="1027" width="13.42578125" style="13" customWidth="1"/>
    <col min="1028" max="1028" width="14.7109375" style="13" customWidth="1"/>
    <col min="1029" max="1029" width="14.7109375" style="13" bestFit="1" customWidth="1"/>
    <col min="1030" max="1030" width="21.140625" style="13" bestFit="1" customWidth="1"/>
    <col min="1031" max="1031" width="12.85546875" style="13" bestFit="1" customWidth="1"/>
    <col min="1032" max="1280" width="9.140625" style="13"/>
    <col min="1281" max="1281" width="28" style="13" customWidth="1"/>
    <col min="1282" max="1282" width="72.42578125" style="13" customWidth="1"/>
    <col min="1283" max="1283" width="13.42578125" style="13" customWidth="1"/>
    <col min="1284" max="1284" width="14.7109375" style="13" customWidth="1"/>
    <col min="1285" max="1285" width="14.7109375" style="13" bestFit="1" customWidth="1"/>
    <col min="1286" max="1286" width="21.140625" style="13" bestFit="1" customWidth="1"/>
    <col min="1287" max="1287" width="12.85546875" style="13" bestFit="1" customWidth="1"/>
    <col min="1288" max="1536" width="9.140625" style="13"/>
    <col min="1537" max="1537" width="28" style="13" customWidth="1"/>
    <col min="1538" max="1538" width="72.42578125" style="13" customWidth="1"/>
    <col min="1539" max="1539" width="13.42578125" style="13" customWidth="1"/>
    <col min="1540" max="1540" width="14.7109375" style="13" customWidth="1"/>
    <col min="1541" max="1541" width="14.7109375" style="13" bestFit="1" customWidth="1"/>
    <col min="1542" max="1542" width="21.140625" style="13" bestFit="1" customWidth="1"/>
    <col min="1543" max="1543" width="12.85546875" style="13" bestFit="1" customWidth="1"/>
    <col min="1544" max="1792" width="9.140625" style="13"/>
    <col min="1793" max="1793" width="28" style="13" customWidth="1"/>
    <col min="1794" max="1794" width="72.42578125" style="13" customWidth="1"/>
    <col min="1795" max="1795" width="13.42578125" style="13" customWidth="1"/>
    <col min="1796" max="1796" width="14.7109375" style="13" customWidth="1"/>
    <col min="1797" max="1797" width="14.7109375" style="13" bestFit="1" customWidth="1"/>
    <col min="1798" max="1798" width="21.140625" style="13" bestFit="1" customWidth="1"/>
    <col min="1799" max="1799" width="12.85546875" style="13" bestFit="1" customWidth="1"/>
    <col min="1800" max="2048" width="9.140625" style="13"/>
    <col min="2049" max="2049" width="28" style="13" customWidth="1"/>
    <col min="2050" max="2050" width="72.42578125" style="13" customWidth="1"/>
    <col min="2051" max="2051" width="13.42578125" style="13" customWidth="1"/>
    <col min="2052" max="2052" width="14.7109375" style="13" customWidth="1"/>
    <col min="2053" max="2053" width="14.7109375" style="13" bestFit="1" customWidth="1"/>
    <col min="2054" max="2054" width="21.140625" style="13" bestFit="1" customWidth="1"/>
    <col min="2055" max="2055" width="12.85546875" style="13" bestFit="1" customWidth="1"/>
    <col min="2056" max="2304" width="9.140625" style="13"/>
    <col min="2305" max="2305" width="28" style="13" customWidth="1"/>
    <col min="2306" max="2306" width="72.42578125" style="13" customWidth="1"/>
    <col min="2307" max="2307" width="13.42578125" style="13" customWidth="1"/>
    <col min="2308" max="2308" width="14.7109375" style="13" customWidth="1"/>
    <col min="2309" max="2309" width="14.7109375" style="13" bestFit="1" customWidth="1"/>
    <col min="2310" max="2310" width="21.140625" style="13" bestFit="1" customWidth="1"/>
    <col min="2311" max="2311" width="12.85546875" style="13" bestFit="1" customWidth="1"/>
    <col min="2312" max="2560" width="9.140625" style="13"/>
    <col min="2561" max="2561" width="28" style="13" customWidth="1"/>
    <col min="2562" max="2562" width="72.42578125" style="13" customWidth="1"/>
    <col min="2563" max="2563" width="13.42578125" style="13" customWidth="1"/>
    <col min="2564" max="2564" width="14.7109375" style="13" customWidth="1"/>
    <col min="2565" max="2565" width="14.7109375" style="13" bestFit="1" customWidth="1"/>
    <col min="2566" max="2566" width="21.140625" style="13" bestFit="1" customWidth="1"/>
    <col min="2567" max="2567" width="12.85546875" style="13" bestFit="1" customWidth="1"/>
    <col min="2568" max="2816" width="9.140625" style="13"/>
    <col min="2817" max="2817" width="28" style="13" customWidth="1"/>
    <col min="2818" max="2818" width="72.42578125" style="13" customWidth="1"/>
    <col min="2819" max="2819" width="13.42578125" style="13" customWidth="1"/>
    <col min="2820" max="2820" width="14.7109375" style="13" customWidth="1"/>
    <col min="2821" max="2821" width="14.7109375" style="13" bestFit="1" customWidth="1"/>
    <col min="2822" max="2822" width="21.140625" style="13" bestFit="1" customWidth="1"/>
    <col min="2823" max="2823" width="12.85546875" style="13" bestFit="1" customWidth="1"/>
    <col min="2824" max="3072" width="9.140625" style="13"/>
    <col min="3073" max="3073" width="28" style="13" customWidth="1"/>
    <col min="3074" max="3074" width="72.42578125" style="13" customWidth="1"/>
    <col min="3075" max="3075" width="13.42578125" style="13" customWidth="1"/>
    <col min="3076" max="3076" width="14.7109375" style="13" customWidth="1"/>
    <col min="3077" max="3077" width="14.7109375" style="13" bestFit="1" customWidth="1"/>
    <col min="3078" max="3078" width="21.140625" style="13" bestFit="1" customWidth="1"/>
    <col min="3079" max="3079" width="12.85546875" style="13" bestFit="1" customWidth="1"/>
    <col min="3080" max="3328" width="9.140625" style="13"/>
    <col min="3329" max="3329" width="28" style="13" customWidth="1"/>
    <col min="3330" max="3330" width="72.42578125" style="13" customWidth="1"/>
    <col min="3331" max="3331" width="13.42578125" style="13" customWidth="1"/>
    <col min="3332" max="3332" width="14.7109375" style="13" customWidth="1"/>
    <col min="3333" max="3333" width="14.7109375" style="13" bestFit="1" customWidth="1"/>
    <col min="3334" max="3334" width="21.140625" style="13" bestFit="1" customWidth="1"/>
    <col min="3335" max="3335" width="12.85546875" style="13" bestFit="1" customWidth="1"/>
    <col min="3336" max="3584" width="9.140625" style="13"/>
    <col min="3585" max="3585" width="28" style="13" customWidth="1"/>
    <col min="3586" max="3586" width="72.42578125" style="13" customWidth="1"/>
    <col min="3587" max="3587" width="13.42578125" style="13" customWidth="1"/>
    <col min="3588" max="3588" width="14.7109375" style="13" customWidth="1"/>
    <col min="3589" max="3589" width="14.7109375" style="13" bestFit="1" customWidth="1"/>
    <col min="3590" max="3590" width="21.140625" style="13" bestFit="1" customWidth="1"/>
    <col min="3591" max="3591" width="12.85546875" style="13" bestFit="1" customWidth="1"/>
    <col min="3592" max="3840" width="9.140625" style="13"/>
    <col min="3841" max="3841" width="28" style="13" customWidth="1"/>
    <col min="3842" max="3842" width="72.42578125" style="13" customWidth="1"/>
    <col min="3843" max="3843" width="13.42578125" style="13" customWidth="1"/>
    <col min="3844" max="3844" width="14.7109375" style="13" customWidth="1"/>
    <col min="3845" max="3845" width="14.7109375" style="13" bestFit="1" customWidth="1"/>
    <col min="3846" max="3846" width="21.140625" style="13" bestFit="1" customWidth="1"/>
    <col min="3847" max="3847" width="12.85546875" style="13" bestFit="1" customWidth="1"/>
    <col min="3848" max="4096" width="9.140625" style="13"/>
    <col min="4097" max="4097" width="28" style="13" customWidth="1"/>
    <col min="4098" max="4098" width="72.42578125" style="13" customWidth="1"/>
    <col min="4099" max="4099" width="13.42578125" style="13" customWidth="1"/>
    <col min="4100" max="4100" width="14.7109375" style="13" customWidth="1"/>
    <col min="4101" max="4101" width="14.7109375" style="13" bestFit="1" customWidth="1"/>
    <col min="4102" max="4102" width="21.140625" style="13" bestFit="1" customWidth="1"/>
    <col min="4103" max="4103" width="12.85546875" style="13" bestFit="1" customWidth="1"/>
    <col min="4104" max="4352" width="9.140625" style="13"/>
    <col min="4353" max="4353" width="28" style="13" customWidth="1"/>
    <col min="4354" max="4354" width="72.42578125" style="13" customWidth="1"/>
    <col min="4355" max="4355" width="13.42578125" style="13" customWidth="1"/>
    <col min="4356" max="4356" width="14.7109375" style="13" customWidth="1"/>
    <col min="4357" max="4357" width="14.7109375" style="13" bestFit="1" customWidth="1"/>
    <col min="4358" max="4358" width="21.140625" style="13" bestFit="1" customWidth="1"/>
    <col min="4359" max="4359" width="12.85546875" style="13" bestFit="1" customWidth="1"/>
    <col min="4360" max="4608" width="9.140625" style="13"/>
    <col min="4609" max="4609" width="28" style="13" customWidth="1"/>
    <col min="4610" max="4610" width="72.42578125" style="13" customWidth="1"/>
    <col min="4611" max="4611" width="13.42578125" style="13" customWidth="1"/>
    <col min="4612" max="4612" width="14.7109375" style="13" customWidth="1"/>
    <col min="4613" max="4613" width="14.7109375" style="13" bestFit="1" customWidth="1"/>
    <col min="4614" max="4614" width="21.140625" style="13" bestFit="1" customWidth="1"/>
    <col min="4615" max="4615" width="12.85546875" style="13" bestFit="1" customWidth="1"/>
    <col min="4616" max="4864" width="9.140625" style="13"/>
    <col min="4865" max="4865" width="28" style="13" customWidth="1"/>
    <col min="4866" max="4866" width="72.42578125" style="13" customWidth="1"/>
    <col min="4867" max="4867" width="13.42578125" style="13" customWidth="1"/>
    <col min="4868" max="4868" width="14.7109375" style="13" customWidth="1"/>
    <col min="4869" max="4869" width="14.7109375" style="13" bestFit="1" customWidth="1"/>
    <col min="4870" max="4870" width="21.140625" style="13" bestFit="1" customWidth="1"/>
    <col min="4871" max="4871" width="12.85546875" style="13" bestFit="1" customWidth="1"/>
    <col min="4872" max="5120" width="9.140625" style="13"/>
    <col min="5121" max="5121" width="28" style="13" customWidth="1"/>
    <col min="5122" max="5122" width="72.42578125" style="13" customWidth="1"/>
    <col min="5123" max="5123" width="13.42578125" style="13" customWidth="1"/>
    <col min="5124" max="5124" width="14.7109375" style="13" customWidth="1"/>
    <col min="5125" max="5125" width="14.7109375" style="13" bestFit="1" customWidth="1"/>
    <col min="5126" max="5126" width="21.140625" style="13" bestFit="1" customWidth="1"/>
    <col min="5127" max="5127" width="12.85546875" style="13" bestFit="1" customWidth="1"/>
    <col min="5128" max="5376" width="9.140625" style="13"/>
    <col min="5377" max="5377" width="28" style="13" customWidth="1"/>
    <col min="5378" max="5378" width="72.42578125" style="13" customWidth="1"/>
    <col min="5379" max="5379" width="13.42578125" style="13" customWidth="1"/>
    <col min="5380" max="5380" width="14.7109375" style="13" customWidth="1"/>
    <col min="5381" max="5381" width="14.7109375" style="13" bestFit="1" customWidth="1"/>
    <col min="5382" max="5382" width="21.140625" style="13" bestFit="1" customWidth="1"/>
    <col min="5383" max="5383" width="12.85546875" style="13" bestFit="1" customWidth="1"/>
    <col min="5384" max="5632" width="9.140625" style="13"/>
    <col min="5633" max="5633" width="28" style="13" customWidth="1"/>
    <col min="5634" max="5634" width="72.42578125" style="13" customWidth="1"/>
    <col min="5635" max="5635" width="13.42578125" style="13" customWidth="1"/>
    <col min="5636" max="5636" width="14.7109375" style="13" customWidth="1"/>
    <col min="5637" max="5637" width="14.7109375" style="13" bestFit="1" customWidth="1"/>
    <col min="5638" max="5638" width="21.140625" style="13" bestFit="1" customWidth="1"/>
    <col min="5639" max="5639" width="12.85546875" style="13" bestFit="1" customWidth="1"/>
    <col min="5640" max="5888" width="9.140625" style="13"/>
    <col min="5889" max="5889" width="28" style="13" customWidth="1"/>
    <col min="5890" max="5890" width="72.42578125" style="13" customWidth="1"/>
    <col min="5891" max="5891" width="13.42578125" style="13" customWidth="1"/>
    <col min="5892" max="5892" width="14.7109375" style="13" customWidth="1"/>
    <col min="5893" max="5893" width="14.7109375" style="13" bestFit="1" customWidth="1"/>
    <col min="5894" max="5894" width="21.140625" style="13" bestFit="1" customWidth="1"/>
    <col min="5895" max="5895" width="12.85546875" style="13" bestFit="1" customWidth="1"/>
    <col min="5896" max="6144" width="9.140625" style="13"/>
    <col min="6145" max="6145" width="28" style="13" customWidth="1"/>
    <col min="6146" max="6146" width="72.42578125" style="13" customWidth="1"/>
    <col min="6147" max="6147" width="13.42578125" style="13" customWidth="1"/>
    <col min="6148" max="6148" width="14.7109375" style="13" customWidth="1"/>
    <col min="6149" max="6149" width="14.7109375" style="13" bestFit="1" customWidth="1"/>
    <col min="6150" max="6150" width="21.140625" style="13" bestFit="1" customWidth="1"/>
    <col min="6151" max="6151" width="12.85546875" style="13" bestFit="1" customWidth="1"/>
    <col min="6152" max="6400" width="9.140625" style="13"/>
    <col min="6401" max="6401" width="28" style="13" customWidth="1"/>
    <col min="6402" max="6402" width="72.42578125" style="13" customWidth="1"/>
    <col min="6403" max="6403" width="13.42578125" style="13" customWidth="1"/>
    <col min="6404" max="6404" width="14.7109375" style="13" customWidth="1"/>
    <col min="6405" max="6405" width="14.7109375" style="13" bestFit="1" customWidth="1"/>
    <col min="6406" max="6406" width="21.140625" style="13" bestFit="1" customWidth="1"/>
    <col min="6407" max="6407" width="12.85546875" style="13" bestFit="1" customWidth="1"/>
    <col min="6408" max="6656" width="9.140625" style="13"/>
    <col min="6657" max="6657" width="28" style="13" customWidth="1"/>
    <col min="6658" max="6658" width="72.42578125" style="13" customWidth="1"/>
    <col min="6659" max="6659" width="13.42578125" style="13" customWidth="1"/>
    <col min="6660" max="6660" width="14.7109375" style="13" customWidth="1"/>
    <col min="6661" max="6661" width="14.7109375" style="13" bestFit="1" customWidth="1"/>
    <col min="6662" max="6662" width="21.140625" style="13" bestFit="1" customWidth="1"/>
    <col min="6663" max="6663" width="12.85546875" style="13" bestFit="1" customWidth="1"/>
    <col min="6664" max="6912" width="9.140625" style="13"/>
    <col min="6913" max="6913" width="28" style="13" customWidth="1"/>
    <col min="6914" max="6914" width="72.42578125" style="13" customWidth="1"/>
    <col min="6915" max="6915" width="13.42578125" style="13" customWidth="1"/>
    <col min="6916" max="6916" width="14.7109375" style="13" customWidth="1"/>
    <col min="6917" max="6917" width="14.7109375" style="13" bestFit="1" customWidth="1"/>
    <col min="6918" max="6918" width="21.140625" style="13" bestFit="1" customWidth="1"/>
    <col min="6919" max="6919" width="12.85546875" style="13" bestFit="1" customWidth="1"/>
    <col min="6920" max="7168" width="9.140625" style="13"/>
    <col min="7169" max="7169" width="28" style="13" customWidth="1"/>
    <col min="7170" max="7170" width="72.42578125" style="13" customWidth="1"/>
    <col min="7171" max="7171" width="13.42578125" style="13" customWidth="1"/>
    <col min="7172" max="7172" width="14.7109375" style="13" customWidth="1"/>
    <col min="7173" max="7173" width="14.7109375" style="13" bestFit="1" customWidth="1"/>
    <col min="7174" max="7174" width="21.140625" style="13" bestFit="1" customWidth="1"/>
    <col min="7175" max="7175" width="12.85546875" style="13" bestFit="1" customWidth="1"/>
    <col min="7176" max="7424" width="9.140625" style="13"/>
    <col min="7425" max="7425" width="28" style="13" customWidth="1"/>
    <col min="7426" max="7426" width="72.42578125" style="13" customWidth="1"/>
    <col min="7427" max="7427" width="13.42578125" style="13" customWidth="1"/>
    <col min="7428" max="7428" width="14.7109375" style="13" customWidth="1"/>
    <col min="7429" max="7429" width="14.7109375" style="13" bestFit="1" customWidth="1"/>
    <col min="7430" max="7430" width="21.140625" style="13" bestFit="1" customWidth="1"/>
    <col min="7431" max="7431" width="12.85546875" style="13" bestFit="1" customWidth="1"/>
    <col min="7432" max="7680" width="9.140625" style="13"/>
    <col min="7681" max="7681" width="28" style="13" customWidth="1"/>
    <col min="7682" max="7682" width="72.42578125" style="13" customWidth="1"/>
    <col min="7683" max="7683" width="13.42578125" style="13" customWidth="1"/>
    <col min="7684" max="7684" width="14.7109375" style="13" customWidth="1"/>
    <col min="7685" max="7685" width="14.7109375" style="13" bestFit="1" customWidth="1"/>
    <col min="7686" max="7686" width="21.140625" style="13" bestFit="1" customWidth="1"/>
    <col min="7687" max="7687" width="12.85546875" style="13" bestFit="1" customWidth="1"/>
    <col min="7688" max="7936" width="9.140625" style="13"/>
    <col min="7937" max="7937" width="28" style="13" customWidth="1"/>
    <col min="7938" max="7938" width="72.42578125" style="13" customWidth="1"/>
    <col min="7939" max="7939" width="13.42578125" style="13" customWidth="1"/>
    <col min="7940" max="7940" width="14.7109375" style="13" customWidth="1"/>
    <col min="7941" max="7941" width="14.7109375" style="13" bestFit="1" customWidth="1"/>
    <col min="7942" max="7942" width="21.140625" style="13" bestFit="1" customWidth="1"/>
    <col min="7943" max="7943" width="12.85546875" style="13" bestFit="1" customWidth="1"/>
    <col min="7944" max="8192" width="9.140625" style="13"/>
    <col min="8193" max="8193" width="28" style="13" customWidth="1"/>
    <col min="8194" max="8194" width="72.42578125" style="13" customWidth="1"/>
    <col min="8195" max="8195" width="13.42578125" style="13" customWidth="1"/>
    <col min="8196" max="8196" width="14.7109375" style="13" customWidth="1"/>
    <col min="8197" max="8197" width="14.7109375" style="13" bestFit="1" customWidth="1"/>
    <col min="8198" max="8198" width="21.140625" style="13" bestFit="1" customWidth="1"/>
    <col min="8199" max="8199" width="12.85546875" style="13" bestFit="1" customWidth="1"/>
    <col min="8200" max="8448" width="9.140625" style="13"/>
    <col min="8449" max="8449" width="28" style="13" customWidth="1"/>
    <col min="8450" max="8450" width="72.42578125" style="13" customWidth="1"/>
    <col min="8451" max="8451" width="13.42578125" style="13" customWidth="1"/>
    <col min="8452" max="8452" width="14.7109375" style="13" customWidth="1"/>
    <col min="8453" max="8453" width="14.7109375" style="13" bestFit="1" customWidth="1"/>
    <col min="8454" max="8454" width="21.140625" style="13" bestFit="1" customWidth="1"/>
    <col min="8455" max="8455" width="12.85546875" style="13" bestFit="1" customWidth="1"/>
    <col min="8456" max="8704" width="9.140625" style="13"/>
    <col min="8705" max="8705" width="28" style="13" customWidth="1"/>
    <col min="8706" max="8706" width="72.42578125" style="13" customWidth="1"/>
    <col min="8707" max="8707" width="13.42578125" style="13" customWidth="1"/>
    <col min="8708" max="8708" width="14.7109375" style="13" customWidth="1"/>
    <col min="8709" max="8709" width="14.7109375" style="13" bestFit="1" customWidth="1"/>
    <col min="8710" max="8710" width="21.140625" style="13" bestFit="1" customWidth="1"/>
    <col min="8711" max="8711" width="12.85546875" style="13" bestFit="1" customWidth="1"/>
    <col min="8712" max="8960" width="9.140625" style="13"/>
    <col min="8961" max="8961" width="28" style="13" customWidth="1"/>
    <col min="8962" max="8962" width="72.42578125" style="13" customWidth="1"/>
    <col min="8963" max="8963" width="13.42578125" style="13" customWidth="1"/>
    <col min="8964" max="8964" width="14.7109375" style="13" customWidth="1"/>
    <col min="8965" max="8965" width="14.7109375" style="13" bestFit="1" customWidth="1"/>
    <col min="8966" max="8966" width="21.140625" style="13" bestFit="1" customWidth="1"/>
    <col min="8967" max="8967" width="12.85546875" style="13" bestFit="1" customWidth="1"/>
    <col min="8968" max="9216" width="9.140625" style="13"/>
    <col min="9217" max="9217" width="28" style="13" customWidth="1"/>
    <col min="9218" max="9218" width="72.42578125" style="13" customWidth="1"/>
    <col min="9219" max="9219" width="13.42578125" style="13" customWidth="1"/>
    <col min="9220" max="9220" width="14.7109375" style="13" customWidth="1"/>
    <col min="9221" max="9221" width="14.7109375" style="13" bestFit="1" customWidth="1"/>
    <col min="9222" max="9222" width="21.140625" style="13" bestFit="1" customWidth="1"/>
    <col min="9223" max="9223" width="12.85546875" style="13" bestFit="1" customWidth="1"/>
    <col min="9224" max="9472" width="9.140625" style="13"/>
    <col min="9473" max="9473" width="28" style="13" customWidth="1"/>
    <col min="9474" max="9474" width="72.42578125" style="13" customWidth="1"/>
    <col min="9475" max="9475" width="13.42578125" style="13" customWidth="1"/>
    <col min="9476" max="9476" width="14.7109375" style="13" customWidth="1"/>
    <col min="9477" max="9477" width="14.7109375" style="13" bestFit="1" customWidth="1"/>
    <col min="9478" max="9478" width="21.140625" style="13" bestFit="1" customWidth="1"/>
    <col min="9479" max="9479" width="12.85546875" style="13" bestFit="1" customWidth="1"/>
    <col min="9480" max="9728" width="9.140625" style="13"/>
    <col min="9729" max="9729" width="28" style="13" customWidth="1"/>
    <col min="9730" max="9730" width="72.42578125" style="13" customWidth="1"/>
    <col min="9731" max="9731" width="13.42578125" style="13" customWidth="1"/>
    <col min="9732" max="9732" width="14.7109375" style="13" customWidth="1"/>
    <col min="9733" max="9733" width="14.7109375" style="13" bestFit="1" customWidth="1"/>
    <col min="9734" max="9734" width="21.140625" style="13" bestFit="1" customWidth="1"/>
    <col min="9735" max="9735" width="12.85546875" style="13" bestFit="1" customWidth="1"/>
    <col min="9736" max="9984" width="9.140625" style="13"/>
    <col min="9985" max="9985" width="28" style="13" customWidth="1"/>
    <col min="9986" max="9986" width="72.42578125" style="13" customWidth="1"/>
    <col min="9987" max="9987" width="13.42578125" style="13" customWidth="1"/>
    <col min="9988" max="9988" width="14.7109375" style="13" customWidth="1"/>
    <col min="9989" max="9989" width="14.7109375" style="13" bestFit="1" customWidth="1"/>
    <col min="9990" max="9990" width="21.140625" style="13" bestFit="1" customWidth="1"/>
    <col min="9991" max="9991" width="12.85546875" style="13" bestFit="1" customWidth="1"/>
    <col min="9992" max="10240" width="9.140625" style="13"/>
    <col min="10241" max="10241" width="28" style="13" customWidth="1"/>
    <col min="10242" max="10242" width="72.42578125" style="13" customWidth="1"/>
    <col min="10243" max="10243" width="13.42578125" style="13" customWidth="1"/>
    <col min="10244" max="10244" width="14.7109375" style="13" customWidth="1"/>
    <col min="10245" max="10245" width="14.7109375" style="13" bestFit="1" customWidth="1"/>
    <col min="10246" max="10246" width="21.140625" style="13" bestFit="1" customWidth="1"/>
    <col min="10247" max="10247" width="12.85546875" style="13" bestFit="1" customWidth="1"/>
    <col min="10248" max="10496" width="9.140625" style="13"/>
    <col min="10497" max="10497" width="28" style="13" customWidth="1"/>
    <col min="10498" max="10498" width="72.42578125" style="13" customWidth="1"/>
    <col min="10499" max="10499" width="13.42578125" style="13" customWidth="1"/>
    <col min="10500" max="10500" width="14.7109375" style="13" customWidth="1"/>
    <col min="10501" max="10501" width="14.7109375" style="13" bestFit="1" customWidth="1"/>
    <col min="10502" max="10502" width="21.140625" style="13" bestFit="1" customWidth="1"/>
    <col min="10503" max="10503" width="12.85546875" style="13" bestFit="1" customWidth="1"/>
    <col min="10504" max="10752" width="9.140625" style="13"/>
    <col min="10753" max="10753" width="28" style="13" customWidth="1"/>
    <col min="10754" max="10754" width="72.42578125" style="13" customWidth="1"/>
    <col min="10755" max="10755" width="13.42578125" style="13" customWidth="1"/>
    <col min="10756" max="10756" width="14.7109375" style="13" customWidth="1"/>
    <col min="10757" max="10757" width="14.7109375" style="13" bestFit="1" customWidth="1"/>
    <col min="10758" max="10758" width="21.140625" style="13" bestFit="1" customWidth="1"/>
    <col min="10759" max="10759" width="12.85546875" style="13" bestFit="1" customWidth="1"/>
    <col min="10760" max="11008" width="9.140625" style="13"/>
    <col min="11009" max="11009" width="28" style="13" customWidth="1"/>
    <col min="11010" max="11010" width="72.42578125" style="13" customWidth="1"/>
    <col min="11011" max="11011" width="13.42578125" style="13" customWidth="1"/>
    <col min="11012" max="11012" width="14.7109375" style="13" customWidth="1"/>
    <col min="11013" max="11013" width="14.7109375" style="13" bestFit="1" customWidth="1"/>
    <col min="11014" max="11014" width="21.140625" style="13" bestFit="1" customWidth="1"/>
    <col min="11015" max="11015" width="12.85546875" style="13" bestFit="1" customWidth="1"/>
    <col min="11016" max="11264" width="9.140625" style="13"/>
    <col min="11265" max="11265" width="28" style="13" customWidth="1"/>
    <col min="11266" max="11266" width="72.42578125" style="13" customWidth="1"/>
    <col min="11267" max="11267" width="13.42578125" style="13" customWidth="1"/>
    <col min="11268" max="11268" width="14.7109375" style="13" customWidth="1"/>
    <col min="11269" max="11269" width="14.7109375" style="13" bestFit="1" customWidth="1"/>
    <col min="11270" max="11270" width="21.140625" style="13" bestFit="1" customWidth="1"/>
    <col min="11271" max="11271" width="12.85546875" style="13" bestFit="1" customWidth="1"/>
    <col min="11272" max="11520" width="9.140625" style="13"/>
    <col min="11521" max="11521" width="28" style="13" customWidth="1"/>
    <col min="11522" max="11522" width="72.42578125" style="13" customWidth="1"/>
    <col min="11523" max="11523" width="13.42578125" style="13" customWidth="1"/>
    <col min="11524" max="11524" width="14.7109375" style="13" customWidth="1"/>
    <col min="11525" max="11525" width="14.7109375" style="13" bestFit="1" customWidth="1"/>
    <col min="11526" max="11526" width="21.140625" style="13" bestFit="1" customWidth="1"/>
    <col min="11527" max="11527" width="12.85546875" style="13" bestFit="1" customWidth="1"/>
    <col min="11528" max="11776" width="9.140625" style="13"/>
    <col min="11777" max="11777" width="28" style="13" customWidth="1"/>
    <col min="11778" max="11778" width="72.42578125" style="13" customWidth="1"/>
    <col min="11779" max="11779" width="13.42578125" style="13" customWidth="1"/>
    <col min="11780" max="11780" width="14.7109375" style="13" customWidth="1"/>
    <col min="11781" max="11781" width="14.7109375" style="13" bestFit="1" customWidth="1"/>
    <col min="11782" max="11782" width="21.140625" style="13" bestFit="1" customWidth="1"/>
    <col min="11783" max="11783" width="12.85546875" style="13" bestFit="1" customWidth="1"/>
    <col min="11784" max="12032" width="9.140625" style="13"/>
    <col min="12033" max="12033" width="28" style="13" customWidth="1"/>
    <col min="12034" max="12034" width="72.42578125" style="13" customWidth="1"/>
    <col min="12035" max="12035" width="13.42578125" style="13" customWidth="1"/>
    <col min="12036" max="12036" width="14.7109375" style="13" customWidth="1"/>
    <col min="12037" max="12037" width="14.7109375" style="13" bestFit="1" customWidth="1"/>
    <col min="12038" max="12038" width="21.140625" style="13" bestFit="1" customWidth="1"/>
    <col min="12039" max="12039" width="12.85546875" style="13" bestFit="1" customWidth="1"/>
    <col min="12040" max="12288" width="9.140625" style="13"/>
    <col min="12289" max="12289" width="28" style="13" customWidth="1"/>
    <col min="12290" max="12290" width="72.42578125" style="13" customWidth="1"/>
    <col min="12291" max="12291" width="13.42578125" style="13" customWidth="1"/>
    <col min="12292" max="12292" width="14.7109375" style="13" customWidth="1"/>
    <col min="12293" max="12293" width="14.7109375" style="13" bestFit="1" customWidth="1"/>
    <col min="12294" max="12294" width="21.140625" style="13" bestFit="1" customWidth="1"/>
    <col min="12295" max="12295" width="12.85546875" style="13" bestFit="1" customWidth="1"/>
    <col min="12296" max="12544" width="9.140625" style="13"/>
    <col min="12545" max="12545" width="28" style="13" customWidth="1"/>
    <col min="12546" max="12546" width="72.42578125" style="13" customWidth="1"/>
    <col min="12547" max="12547" width="13.42578125" style="13" customWidth="1"/>
    <col min="12548" max="12548" width="14.7109375" style="13" customWidth="1"/>
    <col min="12549" max="12549" width="14.7109375" style="13" bestFit="1" customWidth="1"/>
    <col min="12550" max="12550" width="21.140625" style="13" bestFit="1" customWidth="1"/>
    <col min="12551" max="12551" width="12.85546875" style="13" bestFit="1" customWidth="1"/>
    <col min="12552" max="12800" width="9.140625" style="13"/>
    <col min="12801" max="12801" width="28" style="13" customWidth="1"/>
    <col min="12802" max="12802" width="72.42578125" style="13" customWidth="1"/>
    <col min="12803" max="12803" width="13.42578125" style="13" customWidth="1"/>
    <col min="12804" max="12804" width="14.7109375" style="13" customWidth="1"/>
    <col min="12805" max="12805" width="14.7109375" style="13" bestFit="1" customWidth="1"/>
    <col min="12806" max="12806" width="21.140625" style="13" bestFit="1" customWidth="1"/>
    <col min="12807" max="12807" width="12.85546875" style="13" bestFit="1" customWidth="1"/>
    <col min="12808" max="13056" width="9.140625" style="13"/>
    <col min="13057" max="13057" width="28" style="13" customWidth="1"/>
    <col min="13058" max="13058" width="72.42578125" style="13" customWidth="1"/>
    <col min="13059" max="13059" width="13.42578125" style="13" customWidth="1"/>
    <col min="13060" max="13060" width="14.7109375" style="13" customWidth="1"/>
    <col min="13061" max="13061" width="14.7109375" style="13" bestFit="1" customWidth="1"/>
    <col min="13062" max="13062" width="21.140625" style="13" bestFit="1" customWidth="1"/>
    <col min="13063" max="13063" width="12.85546875" style="13" bestFit="1" customWidth="1"/>
    <col min="13064" max="13312" width="9.140625" style="13"/>
    <col min="13313" max="13313" width="28" style="13" customWidth="1"/>
    <col min="13314" max="13314" width="72.42578125" style="13" customWidth="1"/>
    <col min="13315" max="13315" width="13.42578125" style="13" customWidth="1"/>
    <col min="13316" max="13316" width="14.7109375" style="13" customWidth="1"/>
    <col min="13317" max="13317" width="14.7109375" style="13" bestFit="1" customWidth="1"/>
    <col min="13318" max="13318" width="21.140625" style="13" bestFit="1" customWidth="1"/>
    <col min="13319" max="13319" width="12.85546875" style="13" bestFit="1" customWidth="1"/>
    <col min="13320" max="13568" width="9.140625" style="13"/>
    <col min="13569" max="13569" width="28" style="13" customWidth="1"/>
    <col min="13570" max="13570" width="72.42578125" style="13" customWidth="1"/>
    <col min="13571" max="13571" width="13.42578125" style="13" customWidth="1"/>
    <col min="13572" max="13572" width="14.7109375" style="13" customWidth="1"/>
    <col min="13573" max="13573" width="14.7109375" style="13" bestFit="1" customWidth="1"/>
    <col min="13574" max="13574" width="21.140625" style="13" bestFit="1" customWidth="1"/>
    <col min="13575" max="13575" width="12.85546875" style="13" bestFit="1" customWidth="1"/>
    <col min="13576" max="13824" width="9.140625" style="13"/>
    <col min="13825" max="13825" width="28" style="13" customWidth="1"/>
    <col min="13826" max="13826" width="72.42578125" style="13" customWidth="1"/>
    <col min="13827" max="13827" width="13.42578125" style="13" customWidth="1"/>
    <col min="13828" max="13828" width="14.7109375" style="13" customWidth="1"/>
    <col min="13829" max="13829" width="14.7109375" style="13" bestFit="1" customWidth="1"/>
    <col min="13830" max="13830" width="21.140625" style="13" bestFit="1" customWidth="1"/>
    <col min="13831" max="13831" width="12.85546875" style="13" bestFit="1" customWidth="1"/>
    <col min="13832" max="14080" width="9.140625" style="13"/>
    <col min="14081" max="14081" width="28" style="13" customWidth="1"/>
    <col min="14082" max="14082" width="72.42578125" style="13" customWidth="1"/>
    <col min="14083" max="14083" width="13.42578125" style="13" customWidth="1"/>
    <col min="14084" max="14084" width="14.7109375" style="13" customWidth="1"/>
    <col min="14085" max="14085" width="14.7109375" style="13" bestFit="1" customWidth="1"/>
    <col min="14086" max="14086" width="21.140625" style="13" bestFit="1" customWidth="1"/>
    <col min="14087" max="14087" width="12.85546875" style="13" bestFit="1" customWidth="1"/>
    <col min="14088" max="14336" width="9.140625" style="13"/>
    <col min="14337" max="14337" width="28" style="13" customWidth="1"/>
    <col min="14338" max="14338" width="72.42578125" style="13" customWidth="1"/>
    <col min="14339" max="14339" width="13.42578125" style="13" customWidth="1"/>
    <col min="14340" max="14340" width="14.7109375" style="13" customWidth="1"/>
    <col min="14341" max="14341" width="14.7109375" style="13" bestFit="1" customWidth="1"/>
    <col min="14342" max="14342" width="21.140625" style="13" bestFit="1" customWidth="1"/>
    <col min="14343" max="14343" width="12.85546875" style="13" bestFit="1" customWidth="1"/>
    <col min="14344" max="14592" width="9.140625" style="13"/>
    <col min="14593" max="14593" width="28" style="13" customWidth="1"/>
    <col min="14594" max="14594" width="72.42578125" style="13" customWidth="1"/>
    <col min="14595" max="14595" width="13.42578125" style="13" customWidth="1"/>
    <col min="14596" max="14596" width="14.7109375" style="13" customWidth="1"/>
    <col min="14597" max="14597" width="14.7109375" style="13" bestFit="1" customWidth="1"/>
    <col min="14598" max="14598" width="21.140625" style="13" bestFit="1" customWidth="1"/>
    <col min="14599" max="14599" width="12.85546875" style="13" bestFit="1" customWidth="1"/>
    <col min="14600" max="14848" width="9.140625" style="13"/>
    <col min="14849" max="14849" width="28" style="13" customWidth="1"/>
    <col min="14850" max="14850" width="72.42578125" style="13" customWidth="1"/>
    <col min="14851" max="14851" width="13.42578125" style="13" customWidth="1"/>
    <col min="14852" max="14852" width="14.7109375" style="13" customWidth="1"/>
    <col min="14853" max="14853" width="14.7109375" style="13" bestFit="1" customWidth="1"/>
    <col min="14854" max="14854" width="21.140625" style="13" bestFit="1" customWidth="1"/>
    <col min="14855" max="14855" width="12.85546875" style="13" bestFit="1" customWidth="1"/>
    <col min="14856" max="15104" width="9.140625" style="13"/>
    <col min="15105" max="15105" width="28" style="13" customWidth="1"/>
    <col min="15106" max="15106" width="72.42578125" style="13" customWidth="1"/>
    <col min="15107" max="15107" width="13.42578125" style="13" customWidth="1"/>
    <col min="15108" max="15108" width="14.7109375" style="13" customWidth="1"/>
    <col min="15109" max="15109" width="14.7109375" style="13" bestFit="1" customWidth="1"/>
    <col min="15110" max="15110" width="21.140625" style="13" bestFit="1" customWidth="1"/>
    <col min="15111" max="15111" width="12.85546875" style="13" bestFit="1" customWidth="1"/>
    <col min="15112" max="15360" width="9.140625" style="13"/>
    <col min="15361" max="15361" width="28" style="13" customWidth="1"/>
    <col min="15362" max="15362" width="72.42578125" style="13" customWidth="1"/>
    <col min="15363" max="15363" width="13.42578125" style="13" customWidth="1"/>
    <col min="15364" max="15364" width="14.7109375" style="13" customWidth="1"/>
    <col min="15365" max="15365" width="14.7109375" style="13" bestFit="1" customWidth="1"/>
    <col min="15366" max="15366" width="21.140625" style="13" bestFit="1" customWidth="1"/>
    <col min="15367" max="15367" width="12.85546875" style="13" bestFit="1" customWidth="1"/>
    <col min="15368" max="15616" width="9.140625" style="13"/>
    <col min="15617" max="15617" width="28" style="13" customWidth="1"/>
    <col min="15618" max="15618" width="72.42578125" style="13" customWidth="1"/>
    <col min="15619" max="15619" width="13.42578125" style="13" customWidth="1"/>
    <col min="15620" max="15620" width="14.7109375" style="13" customWidth="1"/>
    <col min="15621" max="15621" width="14.7109375" style="13" bestFit="1" customWidth="1"/>
    <col min="15622" max="15622" width="21.140625" style="13" bestFit="1" customWidth="1"/>
    <col min="15623" max="15623" width="12.85546875" style="13" bestFit="1" customWidth="1"/>
    <col min="15624" max="15872" width="9.140625" style="13"/>
    <col min="15873" max="15873" width="28" style="13" customWidth="1"/>
    <col min="15874" max="15874" width="72.42578125" style="13" customWidth="1"/>
    <col min="15875" max="15875" width="13.42578125" style="13" customWidth="1"/>
    <col min="15876" max="15876" width="14.7109375" style="13" customWidth="1"/>
    <col min="15877" max="15877" width="14.7109375" style="13" bestFit="1" customWidth="1"/>
    <col min="15878" max="15878" width="21.140625" style="13" bestFit="1" customWidth="1"/>
    <col min="15879" max="15879" width="12.85546875" style="13" bestFit="1" customWidth="1"/>
    <col min="15880" max="16128" width="9.140625" style="13"/>
    <col min="16129" max="16129" width="28" style="13" customWidth="1"/>
    <col min="16130" max="16130" width="72.42578125" style="13" customWidth="1"/>
    <col min="16131" max="16131" width="13.42578125" style="13" customWidth="1"/>
    <col min="16132" max="16132" width="14.7109375" style="13" customWidth="1"/>
    <col min="16133" max="16133" width="14.7109375" style="13" bestFit="1" customWidth="1"/>
    <col min="16134" max="16134" width="21.140625" style="13" bestFit="1" customWidth="1"/>
    <col min="16135" max="16135" width="12.85546875" style="13" bestFit="1" customWidth="1"/>
    <col min="16136" max="16384" width="9.140625" style="13"/>
  </cols>
  <sheetData>
    <row r="2" spans="1:9" s="10" customFormat="1" ht="49.5" customHeight="1" x14ac:dyDescent="0.25">
      <c r="A2" s="8"/>
      <c r="B2" s="265" t="s">
        <v>564</v>
      </c>
      <c r="C2" s="265"/>
      <c r="D2" s="265"/>
      <c r="E2" s="265"/>
      <c r="F2" s="8"/>
      <c r="G2" s="9"/>
    </row>
    <row r="3" spans="1:9" s="10" customFormat="1" ht="18" customHeight="1" x14ac:dyDescent="0.25">
      <c r="A3" s="8"/>
      <c r="B3" s="264"/>
      <c r="C3" s="264"/>
      <c r="D3" s="89"/>
      <c r="E3" s="8"/>
      <c r="F3" s="11"/>
      <c r="G3" s="11"/>
      <c r="H3" s="11"/>
      <c r="I3" s="9"/>
    </row>
    <row r="4" spans="1:9" s="10" customFormat="1" ht="18" customHeight="1" x14ac:dyDescent="0.25">
      <c r="A4" s="90"/>
      <c r="B4" s="266"/>
      <c r="C4" s="266"/>
      <c r="D4" s="91"/>
      <c r="E4" s="90"/>
      <c r="H4" s="12"/>
      <c r="I4" s="9"/>
    </row>
    <row r="5" spans="1:9" s="10" customFormat="1" ht="18" customHeight="1" x14ac:dyDescent="0.25">
      <c r="A5" s="8"/>
      <c r="B5" s="267"/>
      <c r="C5" s="267"/>
      <c r="D5" s="89"/>
      <c r="E5" s="8"/>
    </row>
    <row r="6" spans="1:9" s="11" customFormat="1" ht="18" customHeight="1" x14ac:dyDescent="0.25">
      <c r="A6" s="92"/>
      <c r="B6" s="92"/>
      <c r="C6" s="92"/>
      <c r="D6" s="93"/>
      <c r="E6" s="92"/>
    </row>
    <row r="7" spans="1:9" x14ac:dyDescent="0.25">
      <c r="A7" s="261" t="s">
        <v>74</v>
      </c>
      <c r="B7" s="261"/>
      <c r="C7" s="261"/>
      <c r="D7" s="261"/>
      <c r="E7" s="261"/>
    </row>
    <row r="8" spans="1:9" x14ac:dyDescent="0.25">
      <c r="A8" s="262" t="s">
        <v>378</v>
      </c>
      <c r="B8" s="262"/>
      <c r="C8" s="262"/>
      <c r="D8" s="263"/>
      <c r="E8" s="263"/>
    </row>
    <row r="9" spans="1:9" x14ac:dyDescent="0.25">
      <c r="A9" s="264" t="s">
        <v>0</v>
      </c>
      <c r="B9" s="264"/>
      <c r="C9" s="264"/>
      <c r="D9" s="93"/>
      <c r="E9" s="9"/>
    </row>
    <row r="10" spans="1:9" ht="42.75" x14ac:dyDescent="0.25">
      <c r="A10" s="94" t="s">
        <v>268</v>
      </c>
      <c r="B10" s="94" t="s">
        <v>75</v>
      </c>
      <c r="C10" s="129" t="s">
        <v>4</v>
      </c>
      <c r="D10" s="129" t="s">
        <v>272</v>
      </c>
      <c r="E10" s="129" t="s">
        <v>384</v>
      </c>
    </row>
    <row r="11" spans="1:9" ht="37.5" x14ac:dyDescent="0.3">
      <c r="A11" s="130" t="s">
        <v>76</v>
      </c>
      <c r="B11" s="130" t="s">
        <v>77</v>
      </c>
      <c r="C11" s="131">
        <f>C17-C13</f>
        <v>0</v>
      </c>
      <c r="D11" s="131">
        <f t="shared" ref="D11:E11" si="0">D17-D13</f>
        <v>0</v>
      </c>
      <c r="E11" s="131">
        <f t="shared" si="0"/>
        <v>0</v>
      </c>
    </row>
    <row r="12" spans="1:9" ht="37.5" x14ac:dyDescent="0.3">
      <c r="A12" s="130" t="s">
        <v>78</v>
      </c>
      <c r="B12" s="130" t="s">
        <v>296</v>
      </c>
      <c r="C12" s="131">
        <f>C11</f>
        <v>0</v>
      </c>
      <c r="D12" s="131">
        <f t="shared" ref="D12:E12" si="1">D11</f>
        <v>0</v>
      </c>
      <c r="E12" s="131">
        <f t="shared" si="1"/>
        <v>0</v>
      </c>
    </row>
    <row r="13" spans="1:9" ht="18.75" x14ac:dyDescent="0.3">
      <c r="A13" s="130" t="s">
        <v>79</v>
      </c>
      <c r="B13" s="130" t="s">
        <v>80</v>
      </c>
      <c r="C13" s="132">
        <f>C14</f>
        <v>42852.2</v>
      </c>
      <c r="D13" s="132">
        <f t="shared" ref="D13:E13" si="2">D14</f>
        <v>39289.699999999997</v>
      </c>
      <c r="E13" s="132">
        <f t="shared" si="2"/>
        <v>38926.300000000003</v>
      </c>
    </row>
    <row r="14" spans="1:9" ht="18.75" x14ac:dyDescent="0.3">
      <c r="A14" s="130" t="s">
        <v>81</v>
      </c>
      <c r="B14" s="130" t="s">
        <v>82</v>
      </c>
      <c r="C14" s="131">
        <f>C15</f>
        <v>42852.2</v>
      </c>
      <c r="D14" s="131">
        <f t="shared" ref="D14:E15" si="3">D15</f>
        <v>39289.699999999997</v>
      </c>
      <c r="E14" s="131">
        <f t="shared" si="3"/>
        <v>38926.300000000003</v>
      </c>
    </row>
    <row r="15" spans="1:9" ht="18.75" x14ac:dyDescent="0.3">
      <c r="A15" s="130" t="s">
        <v>83</v>
      </c>
      <c r="B15" s="130" t="s">
        <v>84</v>
      </c>
      <c r="C15" s="131">
        <f>C16</f>
        <v>42852.2</v>
      </c>
      <c r="D15" s="131">
        <f t="shared" si="3"/>
        <v>39289.699999999997</v>
      </c>
      <c r="E15" s="131">
        <f t="shared" si="3"/>
        <v>38926.300000000003</v>
      </c>
    </row>
    <row r="16" spans="1:9" ht="37.5" x14ac:dyDescent="0.3">
      <c r="A16" s="130" t="s">
        <v>85</v>
      </c>
      <c r="B16" s="130" t="s">
        <v>86</v>
      </c>
      <c r="C16" s="133">
        <f>'Приложение 1'!C47</f>
        <v>42852.2</v>
      </c>
      <c r="D16" s="133">
        <f>'Приложение 1'!D47</f>
        <v>39289.699999999997</v>
      </c>
      <c r="E16" s="133">
        <f>'Приложение 1'!E47</f>
        <v>38926.300000000003</v>
      </c>
    </row>
    <row r="17" spans="1:5" ht="18.75" x14ac:dyDescent="0.3">
      <c r="A17" s="130" t="s">
        <v>87</v>
      </c>
      <c r="B17" s="130" t="s">
        <v>88</v>
      </c>
      <c r="C17" s="132">
        <f>C18</f>
        <v>42852.2</v>
      </c>
      <c r="D17" s="132">
        <f t="shared" ref="D17:E19" si="4">D18</f>
        <v>39289.700000000004</v>
      </c>
      <c r="E17" s="132">
        <f t="shared" si="4"/>
        <v>38926.300000000003</v>
      </c>
    </row>
    <row r="18" spans="1:5" ht="18.75" x14ac:dyDescent="0.3">
      <c r="A18" s="130" t="s">
        <v>89</v>
      </c>
      <c r="B18" s="130" t="s">
        <v>90</v>
      </c>
      <c r="C18" s="131">
        <f>C19</f>
        <v>42852.2</v>
      </c>
      <c r="D18" s="131">
        <f t="shared" si="4"/>
        <v>39289.700000000004</v>
      </c>
      <c r="E18" s="131">
        <f t="shared" si="4"/>
        <v>38926.300000000003</v>
      </c>
    </row>
    <row r="19" spans="1:5" ht="18.75" x14ac:dyDescent="0.3">
      <c r="A19" s="130" t="s">
        <v>91</v>
      </c>
      <c r="B19" s="130" t="s">
        <v>92</v>
      </c>
      <c r="C19" s="131">
        <f>C20</f>
        <v>42852.2</v>
      </c>
      <c r="D19" s="131">
        <f t="shared" si="4"/>
        <v>39289.700000000004</v>
      </c>
      <c r="E19" s="131">
        <f t="shared" si="4"/>
        <v>38926.300000000003</v>
      </c>
    </row>
    <row r="20" spans="1:5" ht="37.5" x14ac:dyDescent="0.3">
      <c r="A20" s="130" t="s">
        <v>93</v>
      </c>
      <c r="B20" s="130" t="s">
        <v>94</v>
      </c>
      <c r="C20" s="131">
        <f>Приложение3!H15</f>
        <v>42852.2</v>
      </c>
      <c r="D20" s="131">
        <f>Приложение3!I15</f>
        <v>39289.700000000004</v>
      </c>
      <c r="E20" s="131">
        <f>Приложение3!J15</f>
        <v>38926.300000000003</v>
      </c>
    </row>
    <row r="21" spans="1:5" x14ac:dyDescent="0.25">
      <c r="A21" s="10"/>
      <c r="B21" s="10"/>
      <c r="C21" s="12"/>
      <c r="D21" s="14"/>
    </row>
    <row r="22" spans="1:5" x14ac:dyDescent="0.25">
      <c r="A22" s="10"/>
      <c r="B22" s="10"/>
      <c r="C22" s="12"/>
      <c r="D22" s="14"/>
    </row>
    <row r="23" spans="1:5" x14ac:dyDescent="0.25">
      <c r="A23" s="10" t="s">
        <v>265</v>
      </c>
      <c r="B23" s="10"/>
      <c r="C23" s="12"/>
      <c r="D23" s="14"/>
    </row>
    <row r="24" spans="1:5" x14ac:dyDescent="0.25">
      <c r="A24" s="10" t="s">
        <v>269</v>
      </c>
      <c r="B24" s="10"/>
      <c r="C24" s="12" t="s">
        <v>267</v>
      </c>
      <c r="D24" s="14"/>
    </row>
    <row r="25" spans="1:5" x14ac:dyDescent="0.25">
      <c r="A25" s="10"/>
      <c r="B25" s="10"/>
      <c r="C25" s="12"/>
      <c r="D25" s="14"/>
    </row>
    <row r="26" spans="1:5" x14ac:dyDescent="0.25">
      <c r="A26" s="10"/>
      <c r="B26" s="10"/>
      <c r="C26" s="12"/>
      <c r="D26" s="14"/>
    </row>
    <row r="27" spans="1:5" x14ac:dyDescent="0.25">
      <c r="A27" s="10"/>
      <c r="B27" s="10"/>
      <c r="C27" s="12"/>
      <c r="D27" s="14"/>
    </row>
    <row r="28" spans="1:5" x14ac:dyDescent="0.25">
      <c r="A28" s="10"/>
      <c r="B28" s="10"/>
      <c r="C28" s="12"/>
      <c r="D28" s="14"/>
    </row>
    <row r="29" spans="1:5" x14ac:dyDescent="0.25">
      <c r="A29" s="10"/>
      <c r="B29" s="10"/>
      <c r="C29" s="12"/>
      <c r="D29" s="14"/>
    </row>
    <row r="30" spans="1:5" x14ac:dyDescent="0.25">
      <c r="A30" s="10"/>
      <c r="B30" s="10"/>
      <c r="C30" s="12"/>
      <c r="D30" s="14"/>
    </row>
    <row r="31" spans="1:5" x14ac:dyDescent="0.25">
      <c r="A31" s="10"/>
      <c r="B31" s="10"/>
      <c r="C31" s="12"/>
      <c r="D31" s="14"/>
    </row>
    <row r="32" spans="1:5" x14ac:dyDescent="0.25">
      <c r="A32" s="10"/>
      <c r="B32" s="10"/>
      <c r="C32" s="12"/>
      <c r="D32" s="14"/>
    </row>
    <row r="33" spans="1:4" x14ac:dyDescent="0.25">
      <c r="A33" s="10"/>
      <c r="B33" s="10"/>
      <c r="C33" s="12"/>
      <c r="D33" s="14"/>
    </row>
    <row r="34" spans="1:4" x14ac:dyDescent="0.25">
      <c r="A34" s="10"/>
      <c r="B34" s="10"/>
      <c r="C34" s="12"/>
      <c r="D34" s="14"/>
    </row>
    <row r="35" spans="1:4" x14ac:dyDescent="0.25">
      <c r="A35" s="10"/>
      <c r="B35" s="10"/>
      <c r="C35" s="12"/>
      <c r="D35" s="14"/>
    </row>
    <row r="36" spans="1:4" x14ac:dyDescent="0.25">
      <c r="A36" s="10"/>
      <c r="B36" s="10"/>
      <c r="C36" s="12"/>
      <c r="D36" s="14"/>
    </row>
    <row r="37" spans="1:4" x14ac:dyDescent="0.25">
      <c r="A37" s="10"/>
      <c r="B37" s="10"/>
      <c r="C37" s="12"/>
      <c r="D37" s="14"/>
    </row>
    <row r="38" spans="1:4" x14ac:dyDescent="0.25">
      <c r="A38" s="10"/>
      <c r="B38" s="10"/>
      <c r="C38" s="12"/>
      <c r="D38" s="14"/>
    </row>
    <row r="39" spans="1:4" x14ac:dyDescent="0.25">
      <c r="A39" s="10"/>
      <c r="B39" s="10"/>
      <c r="C39" s="12"/>
      <c r="D39" s="14"/>
    </row>
    <row r="40" spans="1:4" x14ac:dyDescent="0.25">
      <c r="A40" s="10"/>
      <c r="B40" s="10"/>
      <c r="C40" s="12"/>
      <c r="D40" s="14"/>
    </row>
    <row r="41" spans="1:4" x14ac:dyDescent="0.25">
      <c r="A41" s="10"/>
      <c r="B41" s="10"/>
      <c r="C41" s="10"/>
      <c r="D41" s="14"/>
    </row>
    <row r="42" spans="1:4" x14ac:dyDescent="0.25">
      <c r="A42" s="10"/>
      <c r="B42" s="10"/>
      <c r="C42" s="10"/>
      <c r="D42" s="14"/>
    </row>
    <row r="43" spans="1:4" x14ac:dyDescent="0.25">
      <c r="A43" s="10"/>
      <c r="B43" s="10"/>
      <c r="C43" s="10"/>
      <c r="D43" s="14"/>
    </row>
    <row r="44" spans="1:4" x14ac:dyDescent="0.25">
      <c r="A44" s="10"/>
      <c r="B44" s="10"/>
      <c r="C44" s="10"/>
      <c r="D44" s="14"/>
    </row>
    <row r="45" spans="1:4" x14ac:dyDescent="0.25">
      <c r="A45" s="10"/>
      <c r="B45" s="10"/>
      <c r="C45" s="10"/>
      <c r="D45" s="14"/>
    </row>
    <row r="46" spans="1:4" x14ac:dyDescent="0.25">
      <c r="A46" s="10"/>
      <c r="B46" s="10"/>
      <c r="C46" s="10"/>
      <c r="D46" s="14"/>
    </row>
    <row r="47" spans="1:4" x14ac:dyDescent="0.25">
      <c r="A47" s="10"/>
      <c r="B47" s="10"/>
      <c r="C47" s="10"/>
      <c r="D47" s="14"/>
    </row>
    <row r="48" spans="1:4" x14ac:dyDescent="0.25">
      <c r="A48" s="10"/>
      <c r="B48" s="10"/>
      <c r="C48" s="10"/>
      <c r="D48" s="14"/>
    </row>
    <row r="49" spans="1:4" x14ac:dyDescent="0.25">
      <c r="A49" s="10"/>
      <c r="B49" s="10"/>
      <c r="C49" s="10"/>
      <c r="D49" s="14"/>
    </row>
    <row r="50" spans="1:4" x14ac:dyDescent="0.25">
      <c r="A50" s="10"/>
      <c r="B50" s="10"/>
      <c r="C50" s="10"/>
      <c r="D50" s="14"/>
    </row>
    <row r="51" spans="1:4" x14ac:dyDescent="0.25">
      <c r="A51" s="10"/>
      <c r="B51" s="10"/>
      <c r="C51" s="10"/>
      <c r="D51" s="14"/>
    </row>
    <row r="52" spans="1:4" x14ac:dyDescent="0.25">
      <c r="A52" s="10"/>
      <c r="B52" s="10"/>
      <c r="C52" s="10"/>
      <c r="D52" s="14"/>
    </row>
    <row r="53" spans="1:4" x14ac:dyDescent="0.25">
      <c r="A53" s="10"/>
      <c r="B53" s="10"/>
      <c r="C53" s="10"/>
      <c r="D53" s="14"/>
    </row>
    <row r="54" spans="1:4" x14ac:dyDescent="0.25">
      <c r="A54" s="10"/>
      <c r="B54" s="10"/>
      <c r="C54" s="10"/>
      <c r="D54" s="14"/>
    </row>
    <row r="55" spans="1:4" x14ac:dyDescent="0.25">
      <c r="A55" s="10"/>
      <c r="B55" s="10"/>
      <c r="C55" s="10"/>
      <c r="D55" s="14"/>
    </row>
    <row r="56" spans="1:4" x14ac:dyDescent="0.25">
      <c r="A56" s="10"/>
      <c r="B56" s="10"/>
      <c r="C56" s="10"/>
      <c r="D56" s="14"/>
    </row>
    <row r="57" spans="1:4" x14ac:dyDescent="0.25">
      <c r="A57" s="10"/>
      <c r="B57" s="10"/>
      <c r="C57" s="10"/>
      <c r="D57" s="14"/>
    </row>
    <row r="58" spans="1:4" x14ac:dyDescent="0.25">
      <c r="A58" s="10"/>
      <c r="B58" s="10"/>
      <c r="C58" s="10"/>
      <c r="D58" s="14"/>
    </row>
    <row r="59" spans="1:4" x14ac:dyDescent="0.25">
      <c r="A59" s="10"/>
      <c r="B59" s="10"/>
      <c r="C59" s="10"/>
      <c r="D59" s="14"/>
    </row>
    <row r="60" spans="1:4" x14ac:dyDescent="0.25">
      <c r="A60" s="10"/>
      <c r="B60" s="10"/>
      <c r="C60" s="10"/>
      <c r="D60" s="14"/>
    </row>
    <row r="61" spans="1:4" x14ac:dyDescent="0.25">
      <c r="A61" s="10"/>
      <c r="B61" s="10"/>
      <c r="C61" s="10"/>
      <c r="D61" s="14"/>
    </row>
    <row r="62" spans="1:4" x14ac:dyDescent="0.25">
      <c r="A62" s="10"/>
      <c r="B62" s="10"/>
      <c r="C62" s="10"/>
      <c r="D62" s="14"/>
    </row>
    <row r="63" spans="1:4" x14ac:dyDescent="0.25">
      <c r="A63" s="10"/>
      <c r="B63" s="10"/>
      <c r="C63" s="10"/>
      <c r="D63" s="14"/>
    </row>
    <row r="64" spans="1:4" x14ac:dyDescent="0.25">
      <c r="A64" s="10"/>
      <c r="B64" s="10"/>
      <c r="C64" s="10"/>
      <c r="D64" s="14"/>
    </row>
    <row r="65" spans="1:4" x14ac:dyDescent="0.25">
      <c r="A65" s="10"/>
      <c r="B65" s="10"/>
      <c r="C65" s="10"/>
      <c r="D65" s="14"/>
    </row>
    <row r="66" spans="1:4" x14ac:dyDescent="0.25">
      <c r="A66" s="10"/>
      <c r="B66" s="10"/>
      <c r="C66" s="10"/>
      <c r="D66" s="14"/>
    </row>
    <row r="67" spans="1:4" x14ac:dyDescent="0.25">
      <c r="A67" s="10"/>
      <c r="B67" s="10"/>
      <c r="C67" s="10"/>
      <c r="D67" s="14"/>
    </row>
    <row r="68" spans="1:4" x14ac:dyDescent="0.25">
      <c r="A68" s="10"/>
      <c r="B68" s="10"/>
      <c r="C68" s="10"/>
      <c r="D68" s="14"/>
    </row>
    <row r="69" spans="1:4" x14ac:dyDescent="0.25">
      <c r="A69" s="10"/>
      <c r="B69" s="10"/>
      <c r="C69" s="10"/>
      <c r="D69" s="14"/>
    </row>
    <row r="70" spans="1:4" x14ac:dyDescent="0.25">
      <c r="A70" s="10"/>
      <c r="B70" s="10"/>
      <c r="C70" s="10"/>
      <c r="D70" s="14"/>
    </row>
    <row r="71" spans="1:4" x14ac:dyDescent="0.25">
      <c r="A71" s="10"/>
      <c r="B71" s="10"/>
      <c r="C71" s="10"/>
      <c r="D71" s="14"/>
    </row>
    <row r="72" spans="1:4" x14ac:dyDescent="0.25">
      <c r="A72" s="10"/>
      <c r="B72" s="10"/>
      <c r="C72" s="10"/>
      <c r="D72" s="14"/>
    </row>
    <row r="73" spans="1:4" x14ac:dyDescent="0.25">
      <c r="A73" s="10"/>
      <c r="B73" s="10"/>
      <c r="C73" s="10"/>
      <c r="D73" s="14"/>
    </row>
    <row r="74" spans="1:4" x14ac:dyDescent="0.25">
      <c r="A74" s="10"/>
      <c r="B74" s="10"/>
      <c r="C74" s="10"/>
      <c r="D74" s="14"/>
    </row>
    <row r="75" spans="1:4" x14ac:dyDescent="0.25">
      <c r="A75" s="10"/>
      <c r="B75" s="10"/>
      <c r="C75" s="10"/>
      <c r="D75" s="14"/>
    </row>
    <row r="76" spans="1:4" x14ac:dyDescent="0.25">
      <c r="A76" s="10"/>
      <c r="B76" s="10"/>
      <c r="C76" s="10"/>
      <c r="D76" s="14"/>
    </row>
    <row r="77" spans="1:4" x14ac:dyDescent="0.25">
      <c r="A77" s="10"/>
      <c r="B77" s="10"/>
      <c r="C77" s="10"/>
      <c r="D77" s="14"/>
    </row>
    <row r="78" spans="1:4" x14ac:dyDescent="0.25">
      <c r="A78" s="10"/>
      <c r="B78" s="10"/>
      <c r="C78" s="10"/>
      <c r="D78" s="14"/>
    </row>
    <row r="79" spans="1:4" x14ac:dyDescent="0.25">
      <c r="A79" s="10"/>
      <c r="B79" s="10"/>
      <c r="C79" s="10"/>
      <c r="D79" s="14"/>
    </row>
    <row r="80" spans="1:4" x14ac:dyDescent="0.25">
      <c r="A80" s="10"/>
      <c r="B80" s="10"/>
      <c r="C80" s="10"/>
      <c r="D80" s="14"/>
    </row>
    <row r="81" spans="1:4" x14ac:dyDescent="0.25">
      <c r="A81" s="10"/>
      <c r="B81" s="10"/>
      <c r="C81" s="10"/>
      <c r="D81" s="14"/>
    </row>
    <row r="82" spans="1:4" x14ac:dyDescent="0.25">
      <c r="A82" s="10"/>
      <c r="B82" s="10"/>
      <c r="C82" s="10"/>
      <c r="D82" s="14"/>
    </row>
    <row r="83" spans="1:4" x14ac:dyDescent="0.25">
      <c r="A83" s="10"/>
      <c r="B83" s="10"/>
      <c r="C83" s="10"/>
      <c r="D83" s="14"/>
    </row>
    <row r="84" spans="1:4" x14ac:dyDescent="0.25">
      <c r="A84" s="10"/>
      <c r="B84" s="10"/>
      <c r="C84" s="10"/>
      <c r="D84" s="14"/>
    </row>
    <row r="85" spans="1:4" x14ac:dyDescent="0.25">
      <c r="A85" s="10"/>
      <c r="B85" s="10"/>
      <c r="C85" s="10"/>
      <c r="D85" s="14"/>
    </row>
    <row r="86" spans="1:4" x14ac:dyDescent="0.25">
      <c r="A86" s="10"/>
      <c r="B86" s="10"/>
      <c r="C86" s="10"/>
      <c r="D86" s="14"/>
    </row>
    <row r="87" spans="1:4" x14ac:dyDescent="0.25">
      <c r="A87" s="10"/>
      <c r="B87" s="10"/>
      <c r="C87" s="10"/>
      <c r="D87" s="14"/>
    </row>
    <row r="88" spans="1:4" x14ac:dyDescent="0.25">
      <c r="A88" s="10"/>
      <c r="B88" s="10"/>
      <c r="C88" s="10"/>
      <c r="D88" s="14"/>
    </row>
    <row r="89" spans="1:4" x14ac:dyDescent="0.25">
      <c r="A89" s="10"/>
      <c r="B89" s="10"/>
      <c r="C89" s="10"/>
      <c r="D89" s="14"/>
    </row>
    <row r="90" spans="1:4" x14ac:dyDescent="0.25">
      <c r="A90" s="10"/>
      <c r="B90" s="10"/>
      <c r="C90" s="10"/>
      <c r="D90" s="14"/>
    </row>
    <row r="91" spans="1:4" x14ac:dyDescent="0.25">
      <c r="A91" s="10"/>
      <c r="B91" s="10"/>
      <c r="C91" s="10"/>
      <c r="D91" s="14"/>
    </row>
    <row r="92" spans="1:4" x14ac:dyDescent="0.25">
      <c r="A92" s="10"/>
      <c r="B92" s="10"/>
      <c r="C92" s="10"/>
      <c r="D92" s="14"/>
    </row>
    <row r="93" spans="1:4" x14ac:dyDescent="0.25">
      <c r="A93" s="10"/>
      <c r="B93" s="10"/>
      <c r="C93" s="10"/>
      <c r="D93" s="14"/>
    </row>
    <row r="94" spans="1:4" x14ac:dyDescent="0.25">
      <c r="A94" s="10"/>
      <c r="B94" s="10"/>
      <c r="C94" s="10"/>
      <c r="D94" s="14"/>
    </row>
    <row r="95" spans="1:4" x14ac:dyDescent="0.25">
      <c r="A95" s="10"/>
      <c r="B95" s="10"/>
      <c r="C95" s="10"/>
      <c r="D95" s="14"/>
    </row>
    <row r="96" spans="1:4" x14ac:dyDescent="0.25">
      <c r="A96" s="10"/>
      <c r="B96" s="10"/>
      <c r="C96" s="10"/>
      <c r="D96" s="14"/>
    </row>
    <row r="97" spans="1:4" x14ac:dyDescent="0.25">
      <c r="A97" s="10"/>
      <c r="B97" s="10"/>
      <c r="C97" s="10"/>
      <c r="D97" s="14"/>
    </row>
    <row r="98" spans="1:4" x14ac:dyDescent="0.25">
      <c r="A98" s="10"/>
      <c r="B98" s="10"/>
      <c r="C98" s="10"/>
      <c r="D98" s="14"/>
    </row>
    <row r="99" spans="1:4" x14ac:dyDescent="0.25">
      <c r="A99" s="10"/>
      <c r="B99" s="10"/>
      <c r="C99" s="10"/>
      <c r="D99" s="14"/>
    </row>
    <row r="100" spans="1:4" x14ac:dyDescent="0.25">
      <c r="A100" s="10"/>
      <c r="B100" s="10"/>
      <c r="C100" s="10"/>
      <c r="D100" s="14"/>
    </row>
    <row r="101" spans="1:4" x14ac:dyDescent="0.25">
      <c r="A101" s="10"/>
      <c r="B101" s="10"/>
      <c r="C101" s="10"/>
      <c r="D101" s="14"/>
    </row>
    <row r="102" spans="1:4" x14ac:dyDescent="0.25">
      <c r="A102" s="10"/>
      <c r="B102" s="10"/>
      <c r="C102" s="10"/>
      <c r="D102" s="14"/>
    </row>
    <row r="103" spans="1:4" x14ac:dyDescent="0.25">
      <c r="A103" s="10"/>
      <c r="B103" s="10"/>
      <c r="C103" s="10"/>
      <c r="D103" s="14"/>
    </row>
    <row r="104" spans="1:4" x14ac:dyDescent="0.25">
      <c r="A104" s="10"/>
      <c r="B104" s="10"/>
      <c r="C104" s="10"/>
      <c r="D104" s="14"/>
    </row>
    <row r="105" spans="1:4" x14ac:dyDescent="0.25">
      <c r="A105" s="10"/>
      <c r="B105" s="10"/>
      <c r="C105" s="10"/>
      <c r="D105" s="14"/>
    </row>
    <row r="106" spans="1:4" x14ac:dyDescent="0.25">
      <c r="A106" s="10"/>
      <c r="B106" s="10"/>
      <c r="C106" s="10"/>
      <c r="D106" s="14"/>
    </row>
    <row r="107" spans="1:4" x14ac:dyDescent="0.25">
      <c r="A107" s="10"/>
      <c r="B107" s="10"/>
      <c r="C107" s="10"/>
      <c r="D107" s="14"/>
    </row>
    <row r="108" spans="1:4" x14ac:dyDescent="0.25">
      <c r="A108" s="10"/>
      <c r="B108" s="10"/>
      <c r="C108" s="10"/>
      <c r="D108" s="14"/>
    </row>
    <row r="109" spans="1:4" x14ac:dyDescent="0.25">
      <c r="A109" s="10"/>
      <c r="B109" s="10"/>
      <c r="C109" s="10"/>
      <c r="D109" s="14"/>
    </row>
    <row r="110" spans="1:4" x14ac:dyDescent="0.25">
      <c r="A110" s="10"/>
      <c r="B110" s="10"/>
      <c r="C110" s="10"/>
      <c r="D110" s="14"/>
    </row>
    <row r="111" spans="1:4" x14ac:dyDescent="0.25">
      <c r="A111" s="10"/>
      <c r="B111" s="10"/>
      <c r="C111" s="10"/>
      <c r="D111" s="14"/>
    </row>
    <row r="112" spans="1:4" x14ac:dyDescent="0.25">
      <c r="A112" s="10"/>
      <c r="B112" s="10"/>
      <c r="C112" s="10"/>
      <c r="D112" s="14"/>
    </row>
    <row r="113" spans="1:4" x14ac:dyDescent="0.25">
      <c r="A113" s="10"/>
      <c r="B113" s="10"/>
      <c r="C113" s="10"/>
      <c r="D113" s="14"/>
    </row>
    <row r="114" spans="1:4" x14ac:dyDescent="0.25">
      <c r="A114" s="10"/>
      <c r="B114" s="10"/>
      <c r="C114" s="10"/>
      <c r="D114" s="14"/>
    </row>
    <row r="115" spans="1:4" x14ac:dyDescent="0.25">
      <c r="A115" s="10"/>
      <c r="B115" s="10"/>
      <c r="C115" s="10"/>
      <c r="D115" s="14"/>
    </row>
    <row r="116" spans="1:4" x14ac:dyDescent="0.25">
      <c r="A116" s="10"/>
      <c r="B116" s="10"/>
      <c r="C116" s="10"/>
      <c r="D116" s="14"/>
    </row>
    <row r="117" spans="1:4" x14ac:dyDescent="0.25">
      <c r="A117" s="10"/>
      <c r="B117" s="10"/>
      <c r="C117" s="10"/>
      <c r="D117" s="14"/>
    </row>
    <row r="118" spans="1:4" x14ac:dyDescent="0.25">
      <c r="A118" s="10"/>
      <c r="B118" s="10"/>
      <c r="C118" s="10"/>
      <c r="D118" s="14"/>
    </row>
    <row r="119" spans="1:4" x14ac:dyDescent="0.25">
      <c r="A119" s="10"/>
      <c r="B119" s="10"/>
      <c r="C119" s="10"/>
      <c r="D119" s="14"/>
    </row>
    <row r="120" spans="1:4" x14ac:dyDescent="0.25">
      <c r="A120" s="10"/>
      <c r="B120" s="10"/>
      <c r="C120" s="10"/>
      <c r="D120" s="14"/>
    </row>
    <row r="121" spans="1:4" x14ac:dyDescent="0.25">
      <c r="A121" s="10"/>
      <c r="B121" s="10"/>
      <c r="C121" s="10"/>
      <c r="D121" s="14"/>
    </row>
    <row r="122" spans="1:4" x14ac:dyDescent="0.25">
      <c r="A122" s="10"/>
      <c r="B122" s="10"/>
      <c r="C122" s="10"/>
      <c r="D122" s="14"/>
    </row>
    <row r="123" spans="1:4" x14ac:dyDescent="0.25">
      <c r="A123" s="10"/>
      <c r="B123" s="10"/>
      <c r="C123" s="10"/>
      <c r="D123" s="14"/>
    </row>
    <row r="124" spans="1:4" x14ac:dyDescent="0.25">
      <c r="A124" s="10"/>
      <c r="B124" s="10"/>
      <c r="C124" s="10"/>
      <c r="D124" s="14"/>
    </row>
    <row r="125" spans="1:4" x14ac:dyDescent="0.25">
      <c r="A125" s="10"/>
      <c r="B125" s="10"/>
      <c r="C125" s="10"/>
      <c r="D125" s="14"/>
    </row>
    <row r="126" spans="1:4" x14ac:dyDescent="0.25">
      <c r="A126" s="10"/>
      <c r="B126" s="10"/>
      <c r="C126" s="10"/>
      <c r="D126" s="14"/>
    </row>
    <row r="127" spans="1:4" x14ac:dyDescent="0.25">
      <c r="A127" s="10"/>
      <c r="B127" s="10"/>
      <c r="C127" s="10"/>
      <c r="D127" s="14"/>
    </row>
    <row r="128" spans="1:4" x14ac:dyDescent="0.25">
      <c r="A128" s="10"/>
      <c r="B128" s="10"/>
      <c r="C128" s="10"/>
      <c r="D128" s="14"/>
    </row>
    <row r="129" spans="1:4" x14ac:dyDescent="0.25">
      <c r="A129" s="10"/>
      <c r="B129" s="10"/>
      <c r="C129" s="10"/>
      <c r="D129" s="14"/>
    </row>
    <row r="130" spans="1:4" x14ac:dyDescent="0.25">
      <c r="A130" s="10"/>
      <c r="B130" s="10"/>
      <c r="C130" s="10"/>
      <c r="D130" s="14"/>
    </row>
    <row r="131" spans="1:4" x14ac:dyDescent="0.25">
      <c r="A131" s="10"/>
      <c r="B131" s="10"/>
      <c r="C131" s="10"/>
      <c r="D131" s="14"/>
    </row>
    <row r="132" spans="1:4" x14ac:dyDescent="0.25">
      <c r="A132" s="10"/>
      <c r="B132" s="10"/>
      <c r="C132" s="10"/>
      <c r="D132" s="14"/>
    </row>
    <row r="133" spans="1:4" x14ac:dyDescent="0.25">
      <c r="A133" s="10"/>
      <c r="B133" s="10"/>
      <c r="C133" s="10"/>
      <c r="D133" s="14"/>
    </row>
    <row r="134" spans="1:4" x14ac:dyDescent="0.25">
      <c r="A134" s="10"/>
      <c r="B134" s="10"/>
      <c r="C134" s="10"/>
      <c r="D134" s="14"/>
    </row>
    <row r="135" spans="1:4" x14ac:dyDescent="0.25">
      <c r="A135" s="10"/>
      <c r="B135" s="10"/>
      <c r="C135" s="10"/>
      <c r="D135" s="14"/>
    </row>
    <row r="136" spans="1:4" x14ac:dyDescent="0.25">
      <c r="A136" s="10"/>
      <c r="B136" s="10"/>
      <c r="C136" s="10"/>
      <c r="D136" s="14"/>
    </row>
    <row r="137" spans="1:4" x14ac:dyDescent="0.25">
      <c r="A137" s="10"/>
      <c r="B137" s="10"/>
      <c r="C137" s="10"/>
      <c r="D137" s="14"/>
    </row>
    <row r="138" spans="1:4" x14ac:dyDescent="0.25">
      <c r="A138" s="10"/>
      <c r="B138" s="10"/>
      <c r="C138" s="10"/>
      <c r="D138" s="14"/>
    </row>
    <row r="139" spans="1:4" x14ac:dyDescent="0.25">
      <c r="A139" s="10"/>
      <c r="B139" s="10"/>
      <c r="C139" s="10"/>
      <c r="D139" s="14"/>
    </row>
    <row r="140" spans="1:4" x14ac:dyDescent="0.25">
      <c r="A140" s="10"/>
      <c r="B140" s="10"/>
      <c r="C140" s="10"/>
      <c r="D140" s="14"/>
    </row>
    <row r="141" spans="1:4" x14ac:dyDescent="0.25">
      <c r="A141" s="10"/>
      <c r="B141" s="10"/>
      <c r="C141" s="10"/>
      <c r="D141" s="14"/>
    </row>
    <row r="142" spans="1:4" x14ac:dyDescent="0.25">
      <c r="A142" s="10"/>
      <c r="B142" s="10"/>
      <c r="C142" s="10"/>
      <c r="D142" s="14"/>
    </row>
    <row r="143" spans="1:4" x14ac:dyDescent="0.25">
      <c r="A143" s="10"/>
      <c r="B143" s="10"/>
      <c r="C143" s="10"/>
      <c r="D143" s="14"/>
    </row>
    <row r="144" spans="1:4" x14ac:dyDescent="0.25">
      <c r="A144" s="10"/>
      <c r="B144" s="10"/>
      <c r="C144" s="10"/>
      <c r="D144" s="14"/>
    </row>
    <row r="145" spans="1:4" x14ac:dyDescent="0.25">
      <c r="A145" s="10"/>
      <c r="B145" s="10"/>
      <c r="C145" s="10"/>
      <c r="D145" s="14"/>
    </row>
    <row r="146" spans="1:4" x14ac:dyDescent="0.25">
      <c r="A146" s="10"/>
      <c r="B146" s="10"/>
      <c r="C146" s="10"/>
      <c r="D146" s="14"/>
    </row>
    <row r="147" spans="1:4" x14ac:dyDescent="0.25">
      <c r="A147" s="10"/>
      <c r="B147" s="10"/>
      <c r="C147" s="10"/>
      <c r="D147" s="14"/>
    </row>
    <row r="148" spans="1:4" x14ac:dyDescent="0.25">
      <c r="A148" s="10"/>
      <c r="B148" s="10"/>
      <c r="C148" s="10"/>
      <c r="D148" s="14"/>
    </row>
    <row r="149" spans="1:4" x14ac:dyDescent="0.25">
      <c r="A149" s="10"/>
      <c r="B149" s="10"/>
      <c r="C149" s="10"/>
      <c r="D149" s="14"/>
    </row>
    <row r="150" spans="1:4" x14ac:dyDescent="0.25">
      <c r="A150" s="10"/>
      <c r="B150" s="10"/>
      <c r="C150" s="10"/>
      <c r="D150" s="14"/>
    </row>
    <row r="151" spans="1:4" x14ac:dyDescent="0.25">
      <c r="A151" s="10"/>
      <c r="B151" s="10"/>
      <c r="C151" s="10"/>
      <c r="D151" s="14"/>
    </row>
    <row r="152" spans="1:4" x14ac:dyDescent="0.25">
      <c r="A152" s="10"/>
      <c r="B152" s="10"/>
      <c r="C152" s="10"/>
      <c r="D152" s="14"/>
    </row>
    <row r="153" spans="1:4" x14ac:dyDescent="0.25">
      <c r="A153" s="10"/>
      <c r="B153" s="10"/>
      <c r="C153" s="10"/>
      <c r="D153" s="14"/>
    </row>
    <row r="154" spans="1:4" x14ac:dyDescent="0.25">
      <c r="A154" s="10"/>
      <c r="B154" s="10"/>
      <c r="C154" s="10"/>
      <c r="D154" s="14"/>
    </row>
    <row r="155" spans="1:4" x14ac:dyDescent="0.25">
      <c r="A155" s="10"/>
      <c r="B155" s="10"/>
      <c r="C155" s="10"/>
      <c r="D155" s="14"/>
    </row>
    <row r="156" spans="1:4" x14ac:dyDescent="0.25">
      <c r="A156" s="10"/>
      <c r="B156" s="10"/>
      <c r="C156" s="10"/>
      <c r="D156" s="14"/>
    </row>
    <row r="157" spans="1:4" x14ac:dyDescent="0.25">
      <c r="A157" s="10"/>
      <c r="B157" s="10"/>
      <c r="C157" s="10"/>
      <c r="D157" s="14"/>
    </row>
    <row r="158" spans="1:4" x14ac:dyDescent="0.25">
      <c r="A158" s="10"/>
      <c r="B158" s="10"/>
      <c r="C158" s="10"/>
      <c r="D158" s="14"/>
    </row>
    <row r="159" spans="1:4" x14ac:dyDescent="0.25">
      <c r="A159" s="10"/>
      <c r="B159" s="10"/>
      <c r="C159" s="10"/>
      <c r="D159" s="14"/>
    </row>
    <row r="160" spans="1:4" x14ac:dyDescent="0.25">
      <c r="A160" s="10"/>
      <c r="B160" s="10"/>
      <c r="C160" s="10"/>
      <c r="D160" s="14"/>
    </row>
    <row r="161" spans="1:4" x14ac:dyDescent="0.25">
      <c r="A161" s="10"/>
      <c r="B161" s="10"/>
      <c r="C161" s="10"/>
      <c r="D161" s="14"/>
    </row>
    <row r="162" spans="1:4" x14ac:dyDescent="0.25">
      <c r="A162" s="10"/>
      <c r="B162" s="10"/>
      <c r="C162" s="10"/>
      <c r="D162" s="14"/>
    </row>
    <row r="163" spans="1:4" x14ac:dyDescent="0.25">
      <c r="A163" s="10"/>
      <c r="B163" s="10"/>
      <c r="C163" s="10"/>
      <c r="D163" s="14"/>
    </row>
    <row r="164" spans="1:4" x14ac:dyDescent="0.25">
      <c r="A164" s="10"/>
      <c r="B164" s="10"/>
      <c r="C164" s="10"/>
      <c r="D164" s="14"/>
    </row>
    <row r="165" spans="1:4" x14ac:dyDescent="0.25">
      <c r="A165" s="10"/>
      <c r="B165" s="10"/>
      <c r="C165" s="10"/>
      <c r="D165" s="14"/>
    </row>
    <row r="166" spans="1:4" x14ac:dyDescent="0.25">
      <c r="A166" s="10"/>
      <c r="B166" s="10"/>
      <c r="C166" s="10"/>
      <c r="D166" s="14"/>
    </row>
    <row r="167" spans="1:4" x14ac:dyDescent="0.25">
      <c r="A167" s="10"/>
      <c r="B167" s="10"/>
      <c r="C167" s="10"/>
      <c r="D167" s="14"/>
    </row>
    <row r="168" spans="1:4" x14ac:dyDescent="0.25">
      <c r="A168" s="10"/>
      <c r="B168" s="10"/>
      <c r="C168" s="10"/>
      <c r="D168" s="14"/>
    </row>
    <row r="169" spans="1:4" x14ac:dyDescent="0.25">
      <c r="A169" s="10"/>
      <c r="B169" s="10"/>
      <c r="C169" s="10"/>
      <c r="D169" s="14"/>
    </row>
    <row r="170" spans="1:4" x14ac:dyDescent="0.25">
      <c r="A170" s="10"/>
      <c r="B170" s="10"/>
      <c r="C170" s="10"/>
      <c r="D170" s="14"/>
    </row>
    <row r="171" spans="1:4" x14ac:dyDescent="0.25">
      <c r="A171" s="10"/>
      <c r="B171" s="10"/>
      <c r="C171" s="10"/>
      <c r="D171" s="14"/>
    </row>
    <row r="172" spans="1:4" x14ac:dyDescent="0.25">
      <c r="A172" s="10"/>
      <c r="B172" s="10"/>
      <c r="C172" s="10"/>
      <c r="D172" s="14"/>
    </row>
    <row r="173" spans="1:4" x14ac:dyDescent="0.25">
      <c r="A173" s="10"/>
      <c r="B173" s="10"/>
      <c r="C173" s="10"/>
      <c r="D173" s="14"/>
    </row>
    <row r="174" spans="1:4" x14ac:dyDescent="0.25">
      <c r="A174" s="10"/>
      <c r="B174" s="10"/>
      <c r="C174" s="10"/>
      <c r="D174" s="14"/>
    </row>
    <row r="175" spans="1:4" x14ac:dyDescent="0.25">
      <c r="A175" s="10"/>
      <c r="B175" s="10"/>
      <c r="C175" s="10"/>
      <c r="D175" s="14"/>
    </row>
    <row r="176" spans="1:4" x14ac:dyDescent="0.25">
      <c r="A176" s="10"/>
      <c r="B176" s="10"/>
      <c r="C176" s="10"/>
      <c r="D176" s="14"/>
    </row>
    <row r="177" spans="1:4" x14ac:dyDescent="0.25">
      <c r="A177" s="10"/>
      <c r="B177" s="10"/>
      <c r="C177" s="10"/>
      <c r="D177" s="14"/>
    </row>
    <row r="178" spans="1:4" x14ac:dyDescent="0.25">
      <c r="A178" s="10"/>
      <c r="B178" s="10"/>
      <c r="C178" s="10"/>
      <c r="D178" s="14"/>
    </row>
    <row r="179" spans="1:4" x14ac:dyDescent="0.25">
      <c r="A179" s="10"/>
      <c r="B179" s="10"/>
      <c r="C179" s="10"/>
      <c r="D179" s="14"/>
    </row>
    <row r="180" spans="1:4" x14ac:dyDescent="0.25">
      <c r="A180" s="10"/>
      <c r="B180" s="10"/>
      <c r="C180" s="10"/>
      <c r="D180" s="14"/>
    </row>
    <row r="181" spans="1:4" x14ac:dyDescent="0.25">
      <c r="A181" s="10"/>
      <c r="B181" s="10"/>
      <c r="C181" s="10"/>
      <c r="D181" s="14"/>
    </row>
    <row r="182" spans="1:4" x14ac:dyDescent="0.25">
      <c r="A182" s="10"/>
      <c r="B182" s="10"/>
      <c r="C182" s="10"/>
      <c r="D182" s="14"/>
    </row>
    <row r="183" spans="1:4" x14ac:dyDescent="0.25">
      <c r="A183" s="10"/>
      <c r="B183" s="10"/>
      <c r="C183" s="10"/>
      <c r="D183" s="14"/>
    </row>
    <row r="184" spans="1:4" x14ac:dyDescent="0.25">
      <c r="A184" s="10"/>
      <c r="B184" s="10"/>
      <c r="C184" s="10"/>
      <c r="D184" s="14"/>
    </row>
    <row r="185" spans="1:4" x14ac:dyDescent="0.25">
      <c r="A185" s="10"/>
      <c r="B185" s="10"/>
      <c r="C185" s="10"/>
      <c r="D185" s="14"/>
    </row>
    <row r="186" spans="1:4" x14ac:dyDescent="0.25">
      <c r="A186" s="10"/>
      <c r="B186" s="10"/>
      <c r="C186" s="10"/>
      <c r="D186" s="14"/>
    </row>
    <row r="187" spans="1:4" x14ac:dyDescent="0.25">
      <c r="A187" s="10"/>
      <c r="B187" s="10"/>
      <c r="C187" s="10"/>
      <c r="D187" s="14"/>
    </row>
    <row r="188" spans="1:4" x14ac:dyDescent="0.25">
      <c r="A188" s="10"/>
      <c r="B188" s="10"/>
      <c r="C188" s="10"/>
      <c r="D188" s="14"/>
    </row>
    <row r="189" spans="1:4" x14ac:dyDescent="0.25">
      <c r="A189" s="10"/>
      <c r="B189" s="10"/>
      <c r="C189" s="10"/>
      <c r="D189" s="14"/>
    </row>
    <row r="190" spans="1:4" x14ac:dyDescent="0.25">
      <c r="A190" s="10"/>
      <c r="B190" s="10"/>
      <c r="C190" s="10"/>
      <c r="D190" s="14"/>
    </row>
    <row r="191" spans="1:4" x14ac:dyDescent="0.25">
      <c r="A191" s="10"/>
      <c r="B191" s="10"/>
      <c r="C191" s="10"/>
      <c r="D191" s="14"/>
    </row>
    <row r="192" spans="1:4" x14ac:dyDescent="0.25">
      <c r="A192" s="10"/>
      <c r="B192" s="10"/>
      <c r="C192" s="10"/>
      <c r="D192" s="14"/>
    </row>
    <row r="193" spans="1:4" x14ac:dyDescent="0.25">
      <c r="A193" s="10"/>
      <c r="B193" s="10"/>
      <c r="C193" s="10"/>
      <c r="D193" s="14"/>
    </row>
    <row r="194" spans="1:4" x14ac:dyDescent="0.25">
      <c r="A194" s="10"/>
      <c r="B194" s="10"/>
      <c r="C194" s="10"/>
      <c r="D194" s="14"/>
    </row>
    <row r="195" spans="1:4" x14ac:dyDescent="0.25">
      <c r="A195" s="10"/>
      <c r="B195" s="10"/>
      <c r="C195" s="10"/>
      <c r="D195" s="14"/>
    </row>
    <row r="196" spans="1:4" x14ac:dyDescent="0.25">
      <c r="A196" s="10"/>
      <c r="B196" s="10"/>
      <c r="C196" s="10"/>
      <c r="D196" s="14"/>
    </row>
    <row r="197" spans="1:4" x14ac:dyDescent="0.25">
      <c r="A197" s="10"/>
      <c r="B197" s="10"/>
      <c r="C197" s="10"/>
      <c r="D197" s="14"/>
    </row>
    <row r="198" spans="1:4" x14ac:dyDescent="0.25">
      <c r="A198" s="10"/>
      <c r="B198" s="10"/>
      <c r="C198" s="10"/>
      <c r="D198" s="14"/>
    </row>
    <row r="199" spans="1:4" x14ac:dyDescent="0.25">
      <c r="A199" s="10"/>
      <c r="B199" s="10"/>
      <c r="C199" s="10"/>
      <c r="D199" s="14"/>
    </row>
    <row r="200" spans="1:4" x14ac:dyDescent="0.25">
      <c r="A200" s="10"/>
      <c r="B200" s="10"/>
      <c r="C200" s="10"/>
      <c r="D200" s="14"/>
    </row>
    <row r="201" spans="1:4" x14ac:dyDescent="0.25">
      <c r="A201" s="10"/>
      <c r="B201" s="10"/>
      <c r="C201" s="10"/>
      <c r="D201" s="14"/>
    </row>
    <row r="202" spans="1:4" x14ac:dyDescent="0.25">
      <c r="A202" s="10"/>
      <c r="B202" s="10"/>
      <c r="C202" s="10"/>
      <c r="D202" s="14"/>
    </row>
    <row r="203" spans="1:4" x14ac:dyDescent="0.25">
      <c r="A203" s="10"/>
      <c r="B203" s="10"/>
      <c r="C203" s="10"/>
      <c r="D203" s="14"/>
    </row>
    <row r="204" spans="1:4" x14ac:dyDescent="0.25">
      <c r="A204" s="10"/>
      <c r="B204" s="10"/>
      <c r="C204" s="10"/>
      <c r="D204" s="14"/>
    </row>
    <row r="205" spans="1:4" x14ac:dyDescent="0.25">
      <c r="A205" s="10"/>
      <c r="B205" s="10"/>
      <c r="C205" s="10"/>
      <c r="D205" s="14"/>
    </row>
    <row r="206" spans="1:4" x14ac:dyDescent="0.25">
      <c r="A206" s="10"/>
      <c r="B206" s="10"/>
      <c r="C206" s="10"/>
      <c r="D206" s="14"/>
    </row>
    <row r="207" spans="1:4" x14ac:dyDescent="0.25">
      <c r="A207" s="10"/>
      <c r="B207" s="10"/>
      <c r="C207" s="10"/>
      <c r="D207" s="14"/>
    </row>
    <row r="208" spans="1:4" x14ac:dyDescent="0.25">
      <c r="A208" s="10"/>
      <c r="B208" s="10"/>
      <c r="C208" s="10"/>
      <c r="D208" s="14"/>
    </row>
    <row r="209" spans="1:4" x14ac:dyDescent="0.25">
      <c r="A209" s="10"/>
      <c r="B209" s="10"/>
      <c r="C209" s="10"/>
      <c r="D209" s="14"/>
    </row>
    <row r="210" spans="1:4" x14ac:dyDescent="0.25">
      <c r="A210" s="10"/>
      <c r="B210" s="10"/>
      <c r="C210" s="10"/>
      <c r="D210" s="14"/>
    </row>
    <row r="211" spans="1:4" x14ac:dyDescent="0.25">
      <c r="A211" s="10"/>
      <c r="B211" s="10"/>
      <c r="C211" s="10"/>
      <c r="D211" s="14"/>
    </row>
    <row r="212" spans="1:4" x14ac:dyDescent="0.25">
      <c r="A212" s="10"/>
      <c r="B212" s="10"/>
      <c r="C212" s="10"/>
      <c r="D212" s="14"/>
    </row>
    <row r="213" spans="1:4" x14ac:dyDescent="0.25">
      <c r="A213" s="10"/>
      <c r="B213" s="10"/>
      <c r="C213" s="10"/>
      <c r="D213" s="14"/>
    </row>
    <row r="214" spans="1:4" x14ac:dyDescent="0.25">
      <c r="A214" s="10"/>
      <c r="B214" s="10"/>
      <c r="C214" s="10"/>
      <c r="D214" s="14"/>
    </row>
    <row r="215" spans="1:4" x14ac:dyDescent="0.25">
      <c r="A215" s="10"/>
      <c r="B215" s="10"/>
      <c r="C215" s="10"/>
      <c r="D215" s="14"/>
    </row>
    <row r="216" spans="1:4" x14ac:dyDescent="0.25">
      <c r="A216" s="10"/>
      <c r="B216" s="10"/>
      <c r="C216" s="10"/>
      <c r="D216" s="14"/>
    </row>
    <row r="217" spans="1:4" x14ac:dyDescent="0.25">
      <c r="A217" s="10"/>
      <c r="B217" s="10"/>
      <c r="C217" s="10"/>
      <c r="D217" s="14"/>
    </row>
    <row r="218" spans="1:4" x14ac:dyDescent="0.25">
      <c r="A218" s="10"/>
      <c r="B218" s="10"/>
      <c r="C218" s="10"/>
      <c r="D218" s="14"/>
    </row>
    <row r="219" spans="1:4" x14ac:dyDescent="0.25">
      <c r="A219" s="10"/>
      <c r="B219" s="10"/>
      <c r="C219" s="10"/>
      <c r="D219" s="14"/>
    </row>
    <row r="220" spans="1:4" x14ac:dyDescent="0.25">
      <c r="A220" s="10"/>
      <c r="B220" s="10"/>
      <c r="C220" s="10"/>
      <c r="D220" s="14"/>
    </row>
    <row r="221" spans="1:4" x14ac:dyDescent="0.25">
      <c r="A221" s="10"/>
      <c r="B221" s="10"/>
      <c r="C221" s="10"/>
      <c r="D221" s="14"/>
    </row>
    <row r="222" spans="1:4" x14ac:dyDescent="0.25">
      <c r="A222" s="10"/>
      <c r="B222" s="10"/>
      <c r="C222" s="10"/>
      <c r="D222" s="14"/>
    </row>
    <row r="223" spans="1:4" x14ac:dyDescent="0.25">
      <c r="A223" s="10"/>
      <c r="B223" s="10"/>
      <c r="C223" s="10"/>
      <c r="D223" s="14"/>
    </row>
    <row r="224" spans="1:4" x14ac:dyDescent="0.25">
      <c r="A224" s="10"/>
      <c r="B224" s="10"/>
      <c r="C224" s="10"/>
      <c r="D224" s="14"/>
    </row>
    <row r="225" spans="1:4" x14ac:dyDescent="0.25">
      <c r="A225" s="10"/>
      <c r="B225" s="10"/>
      <c r="C225" s="10"/>
      <c r="D225" s="14"/>
    </row>
    <row r="226" spans="1:4" x14ac:dyDescent="0.25">
      <c r="A226" s="10"/>
      <c r="B226" s="10"/>
      <c r="C226" s="10"/>
      <c r="D226" s="14"/>
    </row>
    <row r="227" spans="1:4" x14ac:dyDescent="0.25">
      <c r="A227" s="10"/>
      <c r="B227" s="10"/>
      <c r="C227" s="10"/>
      <c r="D227" s="14"/>
    </row>
    <row r="228" spans="1:4" x14ac:dyDescent="0.25">
      <c r="A228" s="10"/>
      <c r="B228" s="10"/>
      <c r="C228" s="10"/>
      <c r="D228" s="14"/>
    </row>
    <row r="229" spans="1:4" x14ac:dyDescent="0.25">
      <c r="A229" s="10"/>
      <c r="B229" s="10"/>
      <c r="C229" s="10"/>
      <c r="D229" s="14"/>
    </row>
    <row r="230" spans="1:4" x14ac:dyDescent="0.25">
      <c r="A230" s="10"/>
      <c r="B230" s="10"/>
      <c r="C230" s="10"/>
      <c r="D230" s="14"/>
    </row>
    <row r="231" spans="1:4" x14ac:dyDescent="0.25">
      <c r="A231" s="10"/>
      <c r="B231" s="10"/>
      <c r="C231" s="10"/>
      <c r="D231" s="14"/>
    </row>
    <row r="232" spans="1:4" x14ac:dyDescent="0.25">
      <c r="A232" s="10"/>
      <c r="B232" s="10"/>
      <c r="C232" s="10"/>
      <c r="D232" s="14"/>
    </row>
    <row r="233" spans="1:4" x14ac:dyDescent="0.25">
      <c r="A233" s="10"/>
      <c r="B233" s="10"/>
      <c r="C233" s="10"/>
      <c r="D233" s="14"/>
    </row>
    <row r="234" spans="1:4" x14ac:dyDescent="0.25">
      <c r="A234" s="10"/>
      <c r="B234" s="10"/>
      <c r="C234" s="10"/>
      <c r="D234" s="14"/>
    </row>
    <row r="235" spans="1:4" x14ac:dyDescent="0.25">
      <c r="A235" s="10"/>
      <c r="B235" s="10"/>
      <c r="C235" s="10"/>
      <c r="D235" s="14"/>
    </row>
    <row r="236" spans="1:4" x14ac:dyDescent="0.25">
      <c r="A236" s="10"/>
      <c r="B236" s="10"/>
      <c r="C236" s="10"/>
      <c r="D236" s="14"/>
    </row>
    <row r="237" spans="1:4" x14ac:dyDescent="0.25">
      <c r="A237" s="10"/>
      <c r="B237" s="10"/>
      <c r="C237" s="10"/>
      <c r="D237" s="14"/>
    </row>
    <row r="238" spans="1:4" x14ac:dyDescent="0.25">
      <c r="A238" s="10"/>
      <c r="B238" s="10"/>
      <c r="C238" s="10"/>
      <c r="D238" s="14"/>
    </row>
    <row r="239" spans="1:4" x14ac:dyDescent="0.25">
      <c r="A239" s="10"/>
      <c r="B239" s="10"/>
      <c r="C239" s="10"/>
      <c r="D239" s="14"/>
    </row>
    <row r="240" spans="1:4" x14ac:dyDescent="0.25">
      <c r="A240" s="10"/>
      <c r="B240" s="10"/>
      <c r="C240" s="10"/>
      <c r="D240" s="14"/>
    </row>
    <row r="241" spans="1:4" x14ac:dyDescent="0.25">
      <c r="A241" s="10"/>
      <c r="B241" s="10"/>
      <c r="C241" s="10"/>
      <c r="D241" s="14"/>
    </row>
    <row r="242" spans="1:4" x14ac:dyDescent="0.25">
      <c r="A242" s="10"/>
      <c r="B242" s="10"/>
      <c r="C242" s="10"/>
      <c r="D242" s="14"/>
    </row>
    <row r="243" spans="1:4" x14ac:dyDescent="0.25">
      <c r="A243" s="10"/>
      <c r="B243" s="10"/>
      <c r="C243" s="10"/>
      <c r="D243" s="14"/>
    </row>
    <row r="244" spans="1:4" x14ac:dyDescent="0.25">
      <c r="A244" s="10"/>
      <c r="B244" s="10"/>
      <c r="C244" s="10"/>
      <c r="D244" s="14"/>
    </row>
    <row r="245" spans="1:4" x14ac:dyDescent="0.25">
      <c r="A245" s="10"/>
      <c r="B245" s="10"/>
      <c r="C245" s="10"/>
      <c r="D245" s="14"/>
    </row>
    <row r="246" spans="1:4" x14ac:dyDescent="0.25">
      <c r="A246" s="10"/>
      <c r="B246" s="10"/>
      <c r="C246" s="10"/>
      <c r="D246" s="14"/>
    </row>
    <row r="247" spans="1:4" x14ac:dyDescent="0.25">
      <c r="A247" s="10"/>
      <c r="B247" s="10"/>
      <c r="C247" s="10"/>
      <c r="D247" s="14"/>
    </row>
    <row r="248" spans="1:4" x14ac:dyDescent="0.25">
      <c r="A248" s="10"/>
      <c r="B248" s="10"/>
      <c r="C248" s="10"/>
      <c r="D248" s="14"/>
    </row>
    <row r="249" spans="1:4" x14ac:dyDescent="0.25">
      <c r="A249" s="10"/>
      <c r="B249" s="10"/>
      <c r="C249" s="10"/>
      <c r="D249" s="14"/>
    </row>
    <row r="250" spans="1:4" x14ac:dyDescent="0.25">
      <c r="A250" s="10"/>
      <c r="B250" s="10"/>
      <c r="C250" s="10"/>
      <c r="D250" s="14"/>
    </row>
    <row r="251" spans="1:4" x14ac:dyDescent="0.25">
      <c r="A251" s="10"/>
      <c r="B251" s="10"/>
      <c r="C251" s="10"/>
      <c r="D251" s="14"/>
    </row>
    <row r="252" spans="1:4" x14ac:dyDescent="0.25">
      <c r="A252" s="10"/>
      <c r="B252" s="10"/>
      <c r="C252" s="10"/>
      <c r="D252" s="14"/>
    </row>
    <row r="253" spans="1:4" x14ac:dyDescent="0.25">
      <c r="A253" s="10"/>
      <c r="B253" s="10"/>
      <c r="C253" s="10"/>
      <c r="D253" s="14"/>
    </row>
    <row r="254" spans="1:4" x14ac:dyDescent="0.25">
      <c r="A254" s="10"/>
      <c r="B254" s="10"/>
      <c r="C254" s="10"/>
      <c r="D254" s="14"/>
    </row>
    <row r="255" spans="1:4" x14ac:dyDescent="0.25">
      <c r="A255" s="10"/>
      <c r="B255" s="10"/>
      <c r="C255" s="10"/>
      <c r="D255" s="14"/>
    </row>
    <row r="256" spans="1:4" x14ac:dyDescent="0.25">
      <c r="A256" s="10"/>
      <c r="B256" s="10"/>
      <c r="C256" s="10"/>
      <c r="D256" s="14"/>
    </row>
    <row r="257" spans="1:4" x14ac:dyDescent="0.25">
      <c r="A257" s="10"/>
      <c r="B257" s="10"/>
      <c r="C257" s="10"/>
      <c r="D257" s="14"/>
    </row>
    <row r="258" spans="1:4" x14ac:dyDescent="0.25">
      <c r="A258" s="10"/>
      <c r="B258" s="10"/>
      <c r="C258" s="10"/>
      <c r="D258" s="14"/>
    </row>
    <row r="259" spans="1:4" x14ac:dyDescent="0.25">
      <c r="A259" s="10"/>
      <c r="B259" s="10"/>
      <c r="C259" s="10"/>
      <c r="D259" s="14"/>
    </row>
    <row r="260" spans="1:4" x14ac:dyDescent="0.25">
      <c r="A260" s="10"/>
      <c r="B260" s="10"/>
      <c r="C260" s="10"/>
      <c r="D260" s="14"/>
    </row>
    <row r="261" spans="1:4" x14ac:dyDescent="0.25">
      <c r="A261" s="10"/>
      <c r="B261" s="10"/>
      <c r="C261" s="10"/>
      <c r="D261" s="14"/>
    </row>
    <row r="262" spans="1:4" x14ac:dyDescent="0.25">
      <c r="A262" s="10"/>
      <c r="B262" s="10"/>
      <c r="C262" s="10"/>
      <c r="D262" s="14"/>
    </row>
    <row r="263" spans="1:4" x14ac:dyDescent="0.25">
      <c r="A263" s="10"/>
      <c r="B263" s="10"/>
      <c r="C263" s="10"/>
      <c r="D263" s="14"/>
    </row>
    <row r="264" spans="1:4" x14ac:dyDescent="0.25">
      <c r="A264" s="10"/>
      <c r="B264" s="10"/>
      <c r="C264" s="10"/>
      <c r="D264" s="14"/>
    </row>
    <row r="265" spans="1:4" x14ac:dyDescent="0.25">
      <c r="A265" s="10"/>
      <c r="B265" s="10"/>
      <c r="C265" s="10"/>
      <c r="D265" s="14"/>
    </row>
    <row r="266" spans="1:4" x14ac:dyDescent="0.25">
      <c r="A266" s="10"/>
      <c r="B266" s="10"/>
      <c r="C266" s="10"/>
      <c r="D266" s="14"/>
    </row>
    <row r="267" spans="1:4" x14ac:dyDescent="0.25">
      <c r="A267" s="10"/>
      <c r="B267" s="10"/>
      <c r="C267" s="10"/>
      <c r="D267" s="14"/>
    </row>
    <row r="268" spans="1:4" x14ac:dyDescent="0.25">
      <c r="A268" s="10"/>
      <c r="B268" s="10"/>
      <c r="C268" s="10"/>
      <c r="D268" s="14"/>
    </row>
    <row r="269" spans="1:4" x14ac:dyDescent="0.25">
      <c r="A269" s="10"/>
      <c r="B269" s="10"/>
      <c r="C269" s="10"/>
      <c r="D269" s="14"/>
    </row>
    <row r="270" spans="1:4" x14ac:dyDescent="0.25">
      <c r="A270" s="10"/>
      <c r="B270" s="10"/>
      <c r="C270" s="10"/>
      <c r="D270" s="14"/>
    </row>
    <row r="271" spans="1:4" x14ac:dyDescent="0.25">
      <c r="A271" s="10"/>
      <c r="B271" s="10"/>
      <c r="C271" s="10"/>
      <c r="D271" s="14"/>
    </row>
    <row r="272" spans="1:4" x14ac:dyDescent="0.25">
      <c r="A272" s="10"/>
      <c r="B272" s="10"/>
      <c r="C272" s="10"/>
      <c r="D272" s="14"/>
    </row>
    <row r="273" spans="1:4" x14ac:dyDescent="0.25">
      <c r="A273" s="10"/>
      <c r="B273" s="10"/>
      <c r="C273" s="10"/>
      <c r="D273" s="14"/>
    </row>
    <row r="274" spans="1:4" x14ac:dyDescent="0.25">
      <c r="A274" s="10"/>
      <c r="B274" s="10"/>
      <c r="C274" s="10"/>
      <c r="D274" s="14"/>
    </row>
    <row r="275" spans="1:4" x14ac:dyDescent="0.25">
      <c r="A275" s="10"/>
      <c r="B275" s="10"/>
      <c r="C275" s="10"/>
      <c r="D275" s="14"/>
    </row>
    <row r="276" spans="1:4" x14ac:dyDescent="0.25">
      <c r="A276" s="10"/>
      <c r="B276" s="10"/>
      <c r="C276" s="10"/>
      <c r="D276" s="14"/>
    </row>
    <row r="277" spans="1:4" x14ac:dyDescent="0.25">
      <c r="A277" s="10"/>
      <c r="B277" s="10"/>
      <c r="C277" s="10"/>
      <c r="D277" s="14"/>
    </row>
    <row r="278" spans="1:4" x14ac:dyDescent="0.25">
      <c r="A278" s="10"/>
      <c r="B278" s="10"/>
      <c r="C278" s="10"/>
      <c r="D278" s="14"/>
    </row>
    <row r="279" spans="1:4" x14ac:dyDescent="0.25">
      <c r="A279" s="10"/>
      <c r="B279" s="10"/>
      <c r="C279" s="10"/>
      <c r="D279" s="14"/>
    </row>
    <row r="280" spans="1:4" x14ac:dyDescent="0.25">
      <c r="A280" s="10"/>
      <c r="B280" s="10"/>
      <c r="C280" s="10"/>
      <c r="D280" s="14"/>
    </row>
    <row r="281" spans="1:4" x14ac:dyDescent="0.25">
      <c r="A281" s="10"/>
      <c r="B281" s="10"/>
      <c r="C281" s="10"/>
      <c r="D281" s="14"/>
    </row>
    <row r="282" spans="1:4" x14ac:dyDescent="0.25">
      <c r="A282" s="10"/>
      <c r="B282" s="10"/>
      <c r="C282" s="10"/>
      <c r="D282" s="14"/>
    </row>
    <row r="283" spans="1:4" x14ac:dyDescent="0.25">
      <c r="A283" s="10"/>
      <c r="B283" s="10"/>
      <c r="C283" s="10"/>
      <c r="D283" s="14"/>
    </row>
    <row r="284" spans="1:4" x14ac:dyDescent="0.25">
      <c r="A284" s="10"/>
      <c r="B284" s="10"/>
      <c r="C284" s="10"/>
      <c r="D284" s="14"/>
    </row>
    <row r="285" spans="1:4" x14ac:dyDescent="0.25">
      <c r="A285" s="10"/>
      <c r="B285" s="10"/>
      <c r="C285" s="10"/>
      <c r="D285" s="14"/>
    </row>
    <row r="286" spans="1:4" x14ac:dyDescent="0.25">
      <c r="A286" s="10"/>
      <c r="B286" s="10"/>
      <c r="C286" s="10"/>
      <c r="D286" s="14"/>
    </row>
    <row r="287" spans="1:4" x14ac:dyDescent="0.25">
      <c r="A287" s="10"/>
      <c r="B287" s="10"/>
      <c r="C287" s="10"/>
      <c r="D287" s="14"/>
    </row>
    <row r="288" spans="1:4" x14ac:dyDescent="0.25">
      <c r="A288" s="10"/>
      <c r="B288" s="10"/>
      <c r="C288" s="10"/>
      <c r="D288" s="14"/>
    </row>
    <row r="289" spans="1:4" x14ac:dyDescent="0.25">
      <c r="A289" s="10"/>
      <c r="B289" s="10"/>
      <c r="C289" s="10"/>
      <c r="D289" s="14"/>
    </row>
    <row r="290" spans="1:4" x14ac:dyDescent="0.25">
      <c r="A290" s="10"/>
      <c r="B290" s="10"/>
      <c r="C290" s="10"/>
      <c r="D290" s="14"/>
    </row>
    <row r="291" spans="1:4" x14ac:dyDescent="0.25">
      <c r="A291" s="10"/>
      <c r="B291" s="10"/>
      <c r="C291" s="10"/>
      <c r="D291" s="14"/>
    </row>
    <row r="292" spans="1:4" x14ac:dyDescent="0.25">
      <c r="A292" s="10"/>
      <c r="B292" s="10"/>
      <c r="C292" s="10"/>
      <c r="D292" s="14"/>
    </row>
    <row r="293" spans="1:4" x14ac:dyDescent="0.25">
      <c r="A293" s="10"/>
      <c r="B293" s="10"/>
      <c r="C293" s="10"/>
      <c r="D293" s="14"/>
    </row>
    <row r="294" spans="1:4" x14ac:dyDescent="0.25">
      <c r="A294" s="10"/>
      <c r="B294" s="10"/>
      <c r="C294" s="10"/>
      <c r="D294" s="14"/>
    </row>
    <row r="295" spans="1:4" x14ac:dyDescent="0.25">
      <c r="A295" s="10"/>
      <c r="B295" s="10"/>
      <c r="C295" s="10"/>
      <c r="D295" s="14"/>
    </row>
    <row r="296" spans="1:4" x14ac:dyDescent="0.25">
      <c r="A296" s="10"/>
      <c r="B296" s="10"/>
      <c r="C296" s="10"/>
      <c r="D296" s="14"/>
    </row>
    <row r="297" spans="1:4" x14ac:dyDescent="0.25">
      <c r="A297" s="10"/>
      <c r="B297" s="10"/>
      <c r="C297" s="10"/>
      <c r="D297" s="14"/>
    </row>
    <row r="298" spans="1:4" x14ac:dyDescent="0.25">
      <c r="A298" s="10"/>
      <c r="B298" s="10"/>
      <c r="C298" s="10"/>
      <c r="D298" s="14"/>
    </row>
    <row r="299" spans="1:4" x14ac:dyDescent="0.25">
      <c r="A299" s="10"/>
      <c r="B299" s="10"/>
      <c r="C299" s="10"/>
      <c r="D299" s="14"/>
    </row>
    <row r="300" spans="1:4" x14ac:dyDescent="0.25">
      <c r="A300" s="10"/>
      <c r="B300" s="10"/>
      <c r="C300" s="10"/>
      <c r="D300" s="14"/>
    </row>
    <row r="301" spans="1:4" x14ac:dyDescent="0.25">
      <c r="A301" s="10"/>
      <c r="B301" s="10"/>
      <c r="C301" s="10"/>
      <c r="D301" s="14"/>
    </row>
    <row r="302" spans="1:4" x14ac:dyDescent="0.25">
      <c r="A302" s="10"/>
      <c r="B302" s="10"/>
      <c r="C302" s="10"/>
      <c r="D302" s="14"/>
    </row>
    <row r="303" spans="1:4" x14ac:dyDescent="0.25">
      <c r="A303" s="10"/>
      <c r="B303" s="10"/>
      <c r="C303" s="10"/>
      <c r="D303" s="14"/>
    </row>
    <row r="304" spans="1:4" x14ac:dyDescent="0.25">
      <c r="A304" s="10"/>
      <c r="B304" s="10"/>
      <c r="C304" s="10"/>
      <c r="D304" s="14"/>
    </row>
    <row r="305" spans="1:4" x14ac:dyDescent="0.25">
      <c r="A305" s="10"/>
      <c r="B305" s="10"/>
      <c r="C305" s="10"/>
      <c r="D305" s="14"/>
    </row>
    <row r="306" spans="1:4" x14ac:dyDescent="0.25">
      <c r="A306" s="10"/>
      <c r="B306" s="10"/>
      <c r="C306" s="10"/>
      <c r="D306" s="14"/>
    </row>
    <row r="307" spans="1:4" x14ac:dyDescent="0.25">
      <c r="A307" s="10"/>
      <c r="B307" s="10"/>
      <c r="C307" s="10"/>
      <c r="D307" s="14"/>
    </row>
    <row r="308" spans="1:4" x14ac:dyDescent="0.25">
      <c r="A308" s="10"/>
      <c r="B308" s="10"/>
      <c r="C308" s="10"/>
      <c r="D308" s="14"/>
    </row>
    <row r="309" spans="1:4" x14ac:dyDescent="0.25">
      <c r="A309" s="10"/>
      <c r="B309" s="10"/>
      <c r="C309" s="10"/>
      <c r="D309" s="14"/>
    </row>
    <row r="310" spans="1:4" x14ac:dyDescent="0.25">
      <c r="A310" s="10"/>
      <c r="B310" s="10"/>
      <c r="C310" s="10"/>
      <c r="D310" s="14"/>
    </row>
    <row r="311" spans="1:4" x14ac:dyDescent="0.25">
      <c r="A311" s="10"/>
      <c r="B311" s="10"/>
      <c r="C311" s="10"/>
      <c r="D311" s="14"/>
    </row>
    <row r="312" spans="1:4" x14ac:dyDescent="0.25">
      <c r="A312" s="10"/>
      <c r="B312" s="10"/>
      <c r="C312" s="10"/>
      <c r="D312" s="14"/>
    </row>
    <row r="313" spans="1:4" x14ac:dyDescent="0.25">
      <c r="A313" s="10"/>
      <c r="B313" s="10"/>
      <c r="C313" s="10"/>
      <c r="D313" s="14"/>
    </row>
    <row r="314" spans="1:4" x14ac:dyDescent="0.25">
      <c r="A314" s="10"/>
      <c r="B314" s="10"/>
      <c r="C314" s="10"/>
      <c r="D314" s="14"/>
    </row>
    <row r="315" spans="1:4" x14ac:dyDescent="0.25">
      <c r="A315" s="10"/>
      <c r="B315" s="10"/>
      <c r="C315" s="10"/>
      <c r="D315" s="14"/>
    </row>
    <row r="316" spans="1:4" x14ac:dyDescent="0.25">
      <c r="A316" s="10"/>
      <c r="B316" s="10"/>
      <c r="C316" s="10"/>
      <c r="D316" s="14"/>
    </row>
    <row r="317" spans="1:4" x14ac:dyDescent="0.25">
      <c r="A317" s="10"/>
      <c r="B317" s="10"/>
      <c r="C317" s="10"/>
      <c r="D317" s="14"/>
    </row>
    <row r="318" spans="1:4" x14ac:dyDescent="0.25">
      <c r="A318" s="10"/>
      <c r="B318" s="10"/>
      <c r="C318" s="10"/>
      <c r="D318" s="14"/>
    </row>
    <row r="319" spans="1:4" x14ac:dyDescent="0.25">
      <c r="A319" s="10"/>
      <c r="B319" s="10"/>
      <c r="C319" s="10"/>
      <c r="D319" s="14"/>
    </row>
    <row r="320" spans="1:4" x14ac:dyDescent="0.25">
      <c r="A320" s="10"/>
      <c r="B320" s="10"/>
      <c r="C320" s="10"/>
      <c r="D320" s="14"/>
    </row>
    <row r="321" spans="1:4" x14ac:dyDescent="0.25">
      <c r="A321" s="10"/>
      <c r="B321" s="10"/>
      <c r="C321" s="10"/>
      <c r="D321" s="14"/>
    </row>
    <row r="322" spans="1:4" x14ac:dyDescent="0.25">
      <c r="A322" s="10"/>
      <c r="B322" s="10"/>
      <c r="C322" s="10"/>
      <c r="D322" s="14"/>
    </row>
    <row r="323" spans="1:4" x14ac:dyDescent="0.25">
      <c r="A323" s="10"/>
      <c r="B323" s="10"/>
      <c r="C323" s="10"/>
      <c r="D323" s="14"/>
    </row>
    <row r="324" spans="1:4" x14ac:dyDescent="0.25">
      <c r="A324" s="10"/>
      <c r="B324" s="10"/>
      <c r="C324" s="10"/>
      <c r="D324" s="14"/>
    </row>
    <row r="325" spans="1:4" x14ac:dyDescent="0.25">
      <c r="A325" s="10"/>
      <c r="B325" s="10"/>
      <c r="C325" s="10"/>
      <c r="D325" s="14"/>
    </row>
    <row r="326" spans="1:4" x14ac:dyDescent="0.25">
      <c r="A326" s="10"/>
      <c r="B326" s="10"/>
      <c r="C326" s="10"/>
      <c r="D326" s="14"/>
    </row>
    <row r="327" spans="1:4" x14ac:dyDescent="0.25">
      <c r="A327" s="10"/>
      <c r="B327" s="10"/>
      <c r="C327" s="10"/>
      <c r="D327" s="14"/>
    </row>
    <row r="328" spans="1:4" x14ac:dyDescent="0.25">
      <c r="A328" s="10"/>
      <c r="B328" s="10"/>
      <c r="C328" s="10"/>
      <c r="D328" s="14"/>
    </row>
    <row r="329" spans="1:4" x14ac:dyDescent="0.25">
      <c r="A329" s="10"/>
      <c r="B329" s="10"/>
      <c r="C329" s="10"/>
      <c r="D329" s="14"/>
    </row>
    <row r="330" spans="1:4" x14ac:dyDescent="0.25">
      <c r="A330" s="10"/>
      <c r="B330" s="10"/>
      <c r="C330" s="10"/>
      <c r="D330" s="14"/>
    </row>
    <row r="331" spans="1:4" x14ac:dyDescent="0.25">
      <c r="A331" s="10"/>
      <c r="B331" s="10"/>
      <c r="C331" s="10"/>
      <c r="D331" s="14"/>
    </row>
    <row r="332" spans="1:4" x14ac:dyDescent="0.25">
      <c r="A332" s="10"/>
      <c r="B332" s="10"/>
      <c r="C332" s="10"/>
      <c r="D332" s="14"/>
    </row>
    <row r="333" spans="1:4" x14ac:dyDescent="0.25">
      <c r="A333" s="10"/>
      <c r="B333" s="10"/>
      <c r="C333" s="10"/>
      <c r="D333" s="14"/>
    </row>
    <row r="334" spans="1:4" x14ac:dyDescent="0.25">
      <c r="A334" s="10"/>
      <c r="B334" s="10"/>
      <c r="C334" s="10"/>
      <c r="D334" s="14"/>
    </row>
    <row r="335" spans="1:4" x14ac:dyDescent="0.25">
      <c r="A335" s="10"/>
      <c r="B335" s="10"/>
      <c r="C335" s="10"/>
      <c r="D335" s="14"/>
    </row>
    <row r="336" spans="1:4" x14ac:dyDescent="0.25">
      <c r="A336" s="10"/>
      <c r="B336" s="10"/>
      <c r="C336" s="10"/>
      <c r="D336" s="14"/>
    </row>
    <row r="337" spans="1:4" x14ac:dyDescent="0.25">
      <c r="A337" s="10"/>
      <c r="B337" s="10"/>
      <c r="C337" s="10"/>
      <c r="D337" s="14"/>
    </row>
    <row r="338" spans="1:4" x14ac:dyDescent="0.25">
      <c r="A338" s="10"/>
      <c r="B338" s="10"/>
      <c r="C338" s="10"/>
      <c r="D338" s="14"/>
    </row>
    <row r="339" spans="1:4" x14ac:dyDescent="0.25">
      <c r="A339" s="10"/>
      <c r="B339" s="10"/>
      <c r="C339" s="10"/>
      <c r="D339" s="14"/>
    </row>
    <row r="340" spans="1:4" x14ac:dyDescent="0.25">
      <c r="A340" s="10"/>
      <c r="B340" s="10"/>
      <c r="C340" s="10"/>
      <c r="D340" s="14"/>
    </row>
    <row r="341" spans="1:4" x14ac:dyDescent="0.25">
      <c r="A341" s="10"/>
      <c r="B341" s="10"/>
      <c r="C341" s="10"/>
      <c r="D341" s="14"/>
    </row>
    <row r="342" spans="1:4" x14ac:dyDescent="0.25">
      <c r="A342" s="10"/>
      <c r="B342" s="10"/>
      <c r="C342" s="10"/>
      <c r="D342" s="14"/>
    </row>
    <row r="343" spans="1:4" x14ac:dyDescent="0.25">
      <c r="A343" s="10"/>
      <c r="B343" s="10"/>
      <c r="C343" s="10"/>
      <c r="D343" s="14"/>
    </row>
    <row r="344" spans="1:4" x14ac:dyDescent="0.25">
      <c r="A344" s="10"/>
      <c r="B344" s="10"/>
      <c r="C344" s="10"/>
      <c r="D344" s="14"/>
    </row>
    <row r="345" spans="1:4" x14ac:dyDescent="0.25">
      <c r="A345" s="10"/>
      <c r="B345" s="10"/>
      <c r="C345" s="10"/>
      <c r="D345" s="14"/>
    </row>
    <row r="346" spans="1:4" x14ac:dyDescent="0.25">
      <c r="A346" s="10"/>
      <c r="B346" s="10"/>
      <c r="C346" s="10"/>
      <c r="D346" s="14"/>
    </row>
    <row r="347" spans="1:4" x14ac:dyDescent="0.25">
      <c r="A347" s="10"/>
      <c r="B347" s="10"/>
      <c r="C347" s="10"/>
      <c r="D347" s="14"/>
    </row>
    <row r="348" spans="1:4" x14ac:dyDescent="0.25">
      <c r="A348" s="10"/>
      <c r="B348" s="10"/>
      <c r="C348" s="10"/>
      <c r="D348" s="14"/>
    </row>
    <row r="349" spans="1:4" x14ac:dyDescent="0.25">
      <c r="A349" s="10"/>
      <c r="B349" s="10"/>
      <c r="C349" s="10"/>
      <c r="D349" s="14"/>
    </row>
    <row r="350" spans="1:4" x14ac:dyDescent="0.25">
      <c r="A350" s="10"/>
      <c r="B350" s="10"/>
      <c r="C350" s="10"/>
      <c r="D350" s="14"/>
    </row>
    <row r="351" spans="1:4" x14ac:dyDescent="0.25">
      <c r="A351" s="10"/>
      <c r="B351" s="10"/>
      <c r="C351" s="10"/>
      <c r="D351" s="14"/>
    </row>
    <row r="352" spans="1:4" x14ac:dyDescent="0.25">
      <c r="A352" s="10"/>
      <c r="B352" s="10"/>
      <c r="C352" s="10"/>
      <c r="D352" s="14"/>
    </row>
    <row r="353" spans="1:4" x14ac:dyDescent="0.25">
      <c r="A353" s="10"/>
      <c r="B353" s="10"/>
      <c r="C353" s="10"/>
      <c r="D353" s="14"/>
    </row>
    <row r="354" spans="1:4" x14ac:dyDescent="0.25">
      <c r="A354" s="10"/>
      <c r="B354" s="10"/>
      <c r="C354" s="10"/>
      <c r="D354" s="14"/>
    </row>
    <row r="355" spans="1:4" x14ac:dyDescent="0.25">
      <c r="A355" s="10"/>
      <c r="B355" s="10"/>
      <c r="C355" s="10"/>
      <c r="D355" s="14"/>
    </row>
    <row r="356" spans="1:4" x14ac:dyDescent="0.25">
      <c r="A356" s="10"/>
      <c r="B356" s="10"/>
      <c r="C356" s="10"/>
      <c r="D356" s="14"/>
    </row>
    <row r="357" spans="1:4" x14ac:dyDescent="0.25">
      <c r="A357" s="10"/>
      <c r="B357" s="10"/>
      <c r="C357" s="10"/>
      <c r="D357" s="14"/>
    </row>
    <row r="358" spans="1:4" x14ac:dyDescent="0.25">
      <c r="A358" s="10"/>
      <c r="B358" s="10"/>
      <c r="C358" s="10"/>
      <c r="D358" s="14"/>
    </row>
    <row r="359" spans="1:4" x14ac:dyDescent="0.25">
      <c r="A359" s="10"/>
      <c r="B359" s="10"/>
      <c r="C359" s="10"/>
      <c r="D359" s="14"/>
    </row>
    <row r="360" spans="1:4" x14ac:dyDescent="0.25">
      <c r="A360" s="10"/>
      <c r="B360" s="10"/>
      <c r="C360" s="10"/>
    </row>
    <row r="361" spans="1:4" x14ac:dyDescent="0.25">
      <c r="A361" s="10"/>
      <c r="B361" s="10"/>
      <c r="C361" s="10"/>
    </row>
    <row r="362" spans="1:4" x14ac:dyDescent="0.25">
      <c r="A362" s="10"/>
      <c r="B362" s="10"/>
      <c r="C362" s="10"/>
    </row>
    <row r="363" spans="1:4" x14ac:dyDescent="0.25">
      <c r="A363" s="10"/>
      <c r="B363" s="10"/>
      <c r="C363" s="10"/>
    </row>
    <row r="364" spans="1:4" x14ac:dyDescent="0.25">
      <c r="A364" s="10"/>
      <c r="B364" s="10"/>
      <c r="C364" s="10"/>
    </row>
    <row r="365" spans="1:4" x14ac:dyDescent="0.25">
      <c r="A365" s="10"/>
      <c r="B365" s="10"/>
      <c r="C365" s="10"/>
    </row>
    <row r="366" spans="1:4" x14ac:dyDescent="0.25">
      <c r="A366" s="10"/>
      <c r="B366" s="10"/>
      <c r="C366" s="10"/>
    </row>
    <row r="367" spans="1:4" x14ac:dyDescent="0.25">
      <c r="A367" s="10"/>
      <c r="B367" s="10"/>
      <c r="C367" s="10"/>
    </row>
    <row r="368" spans="1:4" x14ac:dyDescent="0.25">
      <c r="A368" s="10"/>
      <c r="B368" s="10"/>
      <c r="C368" s="10"/>
    </row>
    <row r="369" spans="1:3" x14ac:dyDescent="0.25">
      <c r="A369" s="10"/>
      <c r="B369" s="10"/>
      <c r="C369" s="10"/>
    </row>
    <row r="370" spans="1:3" x14ac:dyDescent="0.25">
      <c r="A370" s="10"/>
      <c r="B370" s="10"/>
      <c r="C370" s="10"/>
    </row>
    <row r="371" spans="1:3" x14ac:dyDescent="0.25">
      <c r="A371" s="10"/>
      <c r="B371" s="10"/>
      <c r="C371" s="10"/>
    </row>
    <row r="372" spans="1:3" x14ac:dyDescent="0.25">
      <c r="A372" s="10"/>
      <c r="B372" s="10"/>
      <c r="C372" s="10"/>
    </row>
    <row r="373" spans="1:3" x14ac:dyDescent="0.25">
      <c r="A373" s="10"/>
      <c r="B373" s="10"/>
      <c r="C373" s="10"/>
    </row>
    <row r="374" spans="1:3" x14ac:dyDescent="0.25">
      <c r="A374" s="10"/>
      <c r="B374" s="10"/>
      <c r="C374" s="10"/>
    </row>
    <row r="375" spans="1:3" x14ac:dyDescent="0.25">
      <c r="A375" s="10"/>
      <c r="B375" s="10"/>
      <c r="C375" s="10"/>
    </row>
    <row r="376" spans="1:3" x14ac:dyDescent="0.25">
      <c r="A376" s="10"/>
      <c r="B376" s="10"/>
      <c r="C376" s="10"/>
    </row>
    <row r="377" spans="1:3" x14ac:dyDescent="0.25">
      <c r="A377" s="10"/>
      <c r="B377" s="10"/>
      <c r="C377" s="10"/>
    </row>
  </sheetData>
  <mergeCells count="7">
    <mergeCell ref="A7:E7"/>
    <mergeCell ref="A8:E8"/>
    <mergeCell ref="A9:C9"/>
    <mergeCell ref="B2:E2"/>
    <mergeCell ref="B3:C3"/>
    <mergeCell ref="B4:C4"/>
    <mergeCell ref="B5:C5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opLeftCell="A91" workbookViewId="0">
      <selection activeCell="H59" sqref="H59"/>
    </sheetView>
  </sheetViews>
  <sheetFormatPr defaultRowHeight="15" x14ac:dyDescent="0.25"/>
  <cols>
    <col min="1" max="1" width="119.28515625" customWidth="1"/>
    <col min="2" max="2" width="8.5703125" customWidth="1"/>
    <col min="3" max="3" width="8.85546875" customWidth="1"/>
    <col min="4" max="4" width="9.28515625" customWidth="1"/>
    <col min="5" max="5" width="18.140625" customWidth="1"/>
    <col min="6" max="6" width="11.7109375" customWidth="1"/>
    <col min="7" max="7" width="11.7109375" hidden="1" customWidth="1"/>
    <col min="8" max="10" width="15.140625" customWidth="1"/>
  </cols>
  <sheetData>
    <row r="1" spans="1:10" ht="14.1" customHeight="1" x14ac:dyDescent="0.25">
      <c r="A1" s="271" t="s">
        <v>95</v>
      </c>
      <c r="B1" s="271"/>
      <c r="C1" s="271"/>
      <c r="D1" s="271"/>
      <c r="E1" s="271"/>
      <c r="F1" s="271"/>
      <c r="G1" s="271"/>
      <c r="H1" s="271"/>
      <c r="I1" s="271"/>
      <c r="J1" s="157"/>
    </row>
    <row r="2" spans="1:10" ht="14.1" customHeight="1" x14ac:dyDescent="0.25">
      <c r="A2" s="272" t="s">
        <v>96</v>
      </c>
      <c r="B2" s="272"/>
      <c r="C2" s="272"/>
      <c r="D2" s="272"/>
      <c r="E2" s="272"/>
      <c r="F2" s="272"/>
      <c r="G2" s="272"/>
      <c r="H2" s="272"/>
      <c r="I2" s="272"/>
      <c r="J2" s="157"/>
    </row>
    <row r="3" spans="1:10" ht="14.1" customHeight="1" x14ac:dyDescent="0.25">
      <c r="A3" s="272" t="s">
        <v>97</v>
      </c>
      <c r="B3" s="272"/>
      <c r="C3" s="272"/>
      <c r="D3" s="272"/>
      <c r="E3" s="272"/>
      <c r="F3" s="272"/>
      <c r="G3" s="272"/>
      <c r="H3" s="272"/>
      <c r="I3" s="272"/>
      <c r="J3" s="157"/>
    </row>
    <row r="4" spans="1:10" ht="14.1" customHeight="1" x14ac:dyDescent="0.25">
      <c r="A4" s="272" t="s">
        <v>380</v>
      </c>
      <c r="B4" s="272"/>
      <c r="C4" s="272"/>
      <c r="D4" s="272"/>
      <c r="E4" s="272"/>
      <c r="F4" s="272"/>
      <c r="G4" s="272"/>
      <c r="H4" s="272"/>
      <c r="I4" s="272"/>
      <c r="J4" s="157"/>
    </row>
    <row r="5" spans="1:10" ht="14.1" customHeight="1" x14ac:dyDescent="0.25">
      <c r="A5" s="272" t="s">
        <v>381</v>
      </c>
      <c r="B5" s="272"/>
      <c r="C5" s="272"/>
      <c r="D5" s="272"/>
      <c r="E5" s="272"/>
      <c r="F5" s="272"/>
      <c r="G5" s="272"/>
      <c r="H5" s="272"/>
      <c r="I5" s="272"/>
      <c r="J5" s="157"/>
    </row>
    <row r="6" spans="1:10" ht="14.1" customHeight="1" x14ac:dyDescent="0.25">
      <c r="A6" s="272" t="s">
        <v>566</v>
      </c>
      <c r="B6" s="272"/>
      <c r="C6" s="272"/>
      <c r="D6" s="272"/>
      <c r="E6" s="272"/>
      <c r="F6" s="272"/>
      <c r="G6" s="272"/>
      <c r="H6" s="272"/>
      <c r="I6" s="272"/>
      <c r="J6" s="157"/>
    </row>
    <row r="7" spans="1:10" ht="14.1" customHeight="1" x14ac:dyDescent="0.25">
      <c r="A7" s="273" t="s">
        <v>98</v>
      </c>
      <c r="B7" s="273"/>
      <c r="C7" s="273"/>
      <c r="D7" s="273"/>
      <c r="E7" s="273"/>
      <c r="F7" s="273"/>
      <c r="G7" s="273"/>
      <c r="H7" s="273"/>
      <c r="I7" s="273"/>
      <c r="J7" s="157"/>
    </row>
    <row r="8" spans="1:10" ht="14.1" customHeight="1" x14ac:dyDescent="0.25">
      <c r="A8" s="273" t="s">
        <v>99</v>
      </c>
      <c r="B8" s="273"/>
      <c r="C8" s="273"/>
      <c r="D8" s="273"/>
      <c r="E8" s="273"/>
      <c r="F8" s="273"/>
      <c r="G8" s="273"/>
      <c r="H8" s="273"/>
      <c r="I8" s="273"/>
      <c r="J8" s="157"/>
    </row>
    <row r="9" spans="1:10" ht="14.1" customHeight="1" x14ac:dyDescent="0.25">
      <c r="A9" s="273" t="s">
        <v>100</v>
      </c>
      <c r="B9" s="273"/>
      <c r="C9" s="273"/>
      <c r="D9" s="273"/>
      <c r="E9" s="273"/>
      <c r="F9" s="273"/>
      <c r="G9" s="273"/>
      <c r="H9" s="273"/>
      <c r="I9" s="273"/>
      <c r="J9" s="157"/>
    </row>
    <row r="10" spans="1:10" ht="14.1" customHeight="1" x14ac:dyDescent="0.25">
      <c r="A10" s="273" t="s">
        <v>101</v>
      </c>
      <c r="B10" s="273"/>
      <c r="C10" s="273"/>
      <c r="D10" s="273"/>
      <c r="E10" s="273"/>
      <c r="F10" s="273"/>
      <c r="G10" s="273"/>
      <c r="H10" s="273"/>
      <c r="I10" s="273"/>
      <c r="J10" s="157"/>
    </row>
    <row r="11" spans="1:10" ht="14.1" customHeight="1" x14ac:dyDescent="0.25">
      <c r="A11" s="274" t="s">
        <v>379</v>
      </c>
      <c r="B11" s="274"/>
      <c r="C11" s="274"/>
      <c r="D11" s="274"/>
      <c r="E11" s="274"/>
      <c r="F11" s="274"/>
      <c r="G11" s="274"/>
      <c r="H11" s="274"/>
      <c r="I11" s="274"/>
      <c r="J11" s="157"/>
    </row>
    <row r="12" spans="1:10" ht="36.75" customHeight="1" x14ac:dyDescent="0.25">
      <c r="A12" s="275" t="s">
        <v>298</v>
      </c>
      <c r="B12" s="275" t="s">
        <v>299</v>
      </c>
      <c r="C12" s="268" t="s">
        <v>300</v>
      </c>
      <c r="D12" s="269"/>
      <c r="E12" s="269"/>
      <c r="F12" s="269"/>
      <c r="G12" s="270"/>
      <c r="H12" s="268" t="s">
        <v>301</v>
      </c>
      <c r="I12" s="269"/>
      <c r="J12" s="270"/>
    </row>
    <row r="13" spans="1:10" ht="35.25" customHeight="1" x14ac:dyDescent="0.25">
      <c r="A13" s="276"/>
      <c r="B13" s="276"/>
      <c r="C13" s="215" t="s">
        <v>302</v>
      </c>
      <c r="D13" s="215" t="s">
        <v>303</v>
      </c>
      <c r="E13" s="215" t="s">
        <v>304</v>
      </c>
      <c r="F13" s="215" t="s">
        <v>305</v>
      </c>
      <c r="G13" s="215" t="s">
        <v>306</v>
      </c>
      <c r="H13" s="215" t="s">
        <v>389</v>
      </c>
      <c r="I13" s="215" t="s">
        <v>390</v>
      </c>
      <c r="J13" s="215" t="s">
        <v>391</v>
      </c>
    </row>
    <row r="14" spans="1:10" ht="15.75" x14ac:dyDescent="0.25">
      <c r="A14" s="213" t="s">
        <v>307</v>
      </c>
      <c r="B14" s="213" t="s">
        <v>308</v>
      </c>
      <c r="C14" s="213" t="s">
        <v>309</v>
      </c>
      <c r="D14" s="213" t="s">
        <v>310</v>
      </c>
      <c r="E14" s="213" t="s">
        <v>311</v>
      </c>
      <c r="F14" s="213" t="s">
        <v>312</v>
      </c>
      <c r="G14" s="213" t="s">
        <v>313</v>
      </c>
      <c r="H14" s="213" t="s">
        <v>314</v>
      </c>
      <c r="I14" s="213" t="s">
        <v>315</v>
      </c>
      <c r="J14" s="213" t="s">
        <v>249</v>
      </c>
    </row>
    <row r="15" spans="1:10" ht="15.75" x14ac:dyDescent="0.25">
      <c r="A15" s="214" t="s">
        <v>316</v>
      </c>
      <c r="B15" s="215" t="s">
        <v>317</v>
      </c>
      <c r="C15" s="215"/>
      <c r="D15" s="215"/>
      <c r="E15" s="215"/>
      <c r="F15" s="215"/>
      <c r="G15" s="215"/>
      <c r="H15" s="216">
        <f>H99</f>
        <v>42852.2</v>
      </c>
      <c r="I15" s="216">
        <f t="shared" ref="I15:J15" si="0">I99</f>
        <v>39289.700000000004</v>
      </c>
      <c r="J15" s="216">
        <f t="shared" si="0"/>
        <v>38926.300000000003</v>
      </c>
    </row>
    <row r="16" spans="1:10" ht="15.75" x14ac:dyDescent="0.25">
      <c r="A16" s="217" t="s">
        <v>106</v>
      </c>
      <c r="B16" s="213" t="s">
        <v>317</v>
      </c>
      <c r="C16" s="213" t="s">
        <v>107</v>
      </c>
      <c r="D16" s="213" t="s">
        <v>108</v>
      </c>
      <c r="E16" s="213" t="s">
        <v>376</v>
      </c>
      <c r="F16" s="213" t="s">
        <v>376</v>
      </c>
      <c r="G16" s="213" t="s">
        <v>376</v>
      </c>
      <c r="H16" s="216">
        <f>H17+H37+H39+H33</f>
        <v>13838.699999999999</v>
      </c>
      <c r="I16" s="216">
        <f>I17+I37+I39</f>
        <v>10647.7</v>
      </c>
      <c r="J16" s="216">
        <f>J17+J37+J39</f>
        <v>11031.7</v>
      </c>
    </row>
    <row r="17" spans="1:10" ht="31.5" x14ac:dyDescent="0.25">
      <c r="A17" s="217" t="s">
        <v>392</v>
      </c>
      <c r="B17" s="213" t="s">
        <v>317</v>
      </c>
      <c r="C17" s="213" t="s">
        <v>107</v>
      </c>
      <c r="D17" s="213" t="s">
        <v>109</v>
      </c>
      <c r="E17" s="213" t="s">
        <v>376</v>
      </c>
      <c r="F17" s="213" t="s">
        <v>376</v>
      </c>
      <c r="G17" s="213" t="s">
        <v>376</v>
      </c>
      <c r="H17" s="216">
        <f>H20+H21+H22+H23+H24+H25+H26+H27+H28+H29+H30+H31+H32</f>
        <v>12127.8</v>
      </c>
      <c r="I17" s="216">
        <f t="shared" ref="I17" si="1">I20+I21+I22+I23+I24+I25+I26+I27+I28+I29+I30+I31+I32</f>
        <v>9792.2000000000007</v>
      </c>
      <c r="J17" s="216">
        <v>9330.2000000000007</v>
      </c>
    </row>
    <row r="18" spans="1:10" ht="15.75" x14ac:dyDescent="0.25">
      <c r="A18" s="217" t="s">
        <v>318</v>
      </c>
      <c r="B18" s="213" t="s">
        <v>317</v>
      </c>
      <c r="C18" s="213" t="s">
        <v>107</v>
      </c>
      <c r="D18" s="213" t="s">
        <v>109</v>
      </c>
      <c r="E18" s="213" t="s">
        <v>319</v>
      </c>
      <c r="F18" s="213" t="s">
        <v>320</v>
      </c>
      <c r="G18" s="213" t="s">
        <v>321</v>
      </c>
      <c r="H18" s="218">
        <v>0</v>
      </c>
      <c r="I18" s="218">
        <v>0</v>
      </c>
      <c r="J18" s="218">
        <v>0</v>
      </c>
    </row>
    <row r="19" spans="1:10" ht="15.75" x14ac:dyDescent="0.25">
      <c r="A19" s="217" t="s">
        <v>322</v>
      </c>
      <c r="B19" s="213" t="s">
        <v>317</v>
      </c>
      <c r="C19" s="213" t="s">
        <v>107</v>
      </c>
      <c r="D19" s="213" t="s">
        <v>109</v>
      </c>
      <c r="E19" s="213" t="s">
        <v>319</v>
      </c>
      <c r="F19" s="213" t="s">
        <v>323</v>
      </c>
      <c r="G19" s="213" t="s">
        <v>324</v>
      </c>
      <c r="H19" s="218">
        <v>0</v>
      </c>
      <c r="I19" s="218">
        <v>0</v>
      </c>
      <c r="J19" s="218">
        <v>0</v>
      </c>
    </row>
    <row r="20" spans="1:10" ht="47.25" x14ac:dyDescent="0.25">
      <c r="A20" s="217" t="s">
        <v>325</v>
      </c>
      <c r="B20" s="213" t="s">
        <v>317</v>
      </c>
      <c r="C20" s="213" t="s">
        <v>107</v>
      </c>
      <c r="D20" s="213" t="s">
        <v>109</v>
      </c>
      <c r="E20" s="213" t="s">
        <v>326</v>
      </c>
      <c r="F20" s="213" t="s">
        <v>327</v>
      </c>
      <c r="G20" s="213" t="s">
        <v>328</v>
      </c>
      <c r="H20" s="218">
        <v>7810</v>
      </c>
      <c r="I20" s="218">
        <v>6408.4</v>
      </c>
      <c r="J20" s="218">
        <v>6000</v>
      </c>
    </row>
    <row r="21" spans="1:10" ht="47.25" x14ac:dyDescent="0.25">
      <c r="A21" s="217" t="s">
        <v>393</v>
      </c>
      <c r="B21" s="213" t="s">
        <v>317</v>
      </c>
      <c r="C21" s="213" t="s">
        <v>107</v>
      </c>
      <c r="D21" s="213" t="s">
        <v>109</v>
      </c>
      <c r="E21" s="213" t="s">
        <v>326</v>
      </c>
      <c r="F21" s="213" t="s">
        <v>394</v>
      </c>
      <c r="G21" s="213" t="s">
        <v>332</v>
      </c>
      <c r="H21" s="218">
        <v>447</v>
      </c>
      <c r="I21" s="218">
        <v>400</v>
      </c>
      <c r="J21" s="218">
        <v>400</v>
      </c>
    </row>
    <row r="22" spans="1:10" ht="63" x14ac:dyDescent="0.25">
      <c r="A22" s="217" t="s">
        <v>329</v>
      </c>
      <c r="B22" s="213" t="s">
        <v>317</v>
      </c>
      <c r="C22" s="213" t="s">
        <v>107</v>
      </c>
      <c r="D22" s="213" t="s">
        <v>109</v>
      </c>
      <c r="E22" s="213" t="s">
        <v>326</v>
      </c>
      <c r="F22" s="213" t="s">
        <v>330</v>
      </c>
      <c r="G22" s="213" t="s">
        <v>331</v>
      </c>
      <c r="H22" s="218">
        <v>2350</v>
      </c>
      <c r="I22" s="218">
        <v>2563.8000000000002</v>
      </c>
      <c r="J22" s="218">
        <v>2420.3000000000002</v>
      </c>
    </row>
    <row r="23" spans="1:10" ht="47.25" x14ac:dyDescent="0.25">
      <c r="A23" s="217" t="s">
        <v>395</v>
      </c>
      <c r="B23" s="213" t="s">
        <v>317</v>
      </c>
      <c r="C23" s="213" t="s">
        <v>107</v>
      </c>
      <c r="D23" s="213" t="s">
        <v>109</v>
      </c>
      <c r="E23" s="213" t="s">
        <v>396</v>
      </c>
      <c r="F23" s="213" t="s">
        <v>320</v>
      </c>
      <c r="G23" s="213" t="s">
        <v>334</v>
      </c>
      <c r="H23" s="218">
        <v>120</v>
      </c>
      <c r="I23" s="218">
        <v>0</v>
      </c>
      <c r="J23" s="218">
        <v>0</v>
      </c>
    </row>
    <row r="24" spans="1:10" ht="47.25" x14ac:dyDescent="0.25">
      <c r="A24" s="217" t="s">
        <v>397</v>
      </c>
      <c r="B24" s="213" t="s">
        <v>317</v>
      </c>
      <c r="C24" s="213" t="s">
        <v>107</v>
      </c>
      <c r="D24" s="213" t="s">
        <v>109</v>
      </c>
      <c r="E24" s="213" t="s">
        <v>396</v>
      </c>
      <c r="F24" s="213" t="s">
        <v>320</v>
      </c>
      <c r="G24" s="213" t="s">
        <v>324</v>
      </c>
      <c r="H24" s="218">
        <v>100</v>
      </c>
      <c r="I24" s="218">
        <v>0</v>
      </c>
      <c r="J24" s="218">
        <v>0</v>
      </c>
    </row>
    <row r="25" spans="1:10" ht="47.25" x14ac:dyDescent="0.25">
      <c r="A25" s="217" t="s">
        <v>398</v>
      </c>
      <c r="B25" s="213" t="s">
        <v>317</v>
      </c>
      <c r="C25" s="213" t="s">
        <v>107</v>
      </c>
      <c r="D25" s="213" t="s">
        <v>109</v>
      </c>
      <c r="E25" s="213" t="s">
        <v>396</v>
      </c>
      <c r="F25" s="213" t="s">
        <v>320</v>
      </c>
      <c r="G25" s="213" t="s">
        <v>335</v>
      </c>
      <c r="H25" s="218">
        <v>179.8</v>
      </c>
      <c r="I25" s="218">
        <v>0</v>
      </c>
      <c r="J25" s="218">
        <v>0</v>
      </c>
    </row>
    <row r="26" spans="1:10" ht="47.25" x14ac:dyDescent="0.25">
      <c r="A26" s="217" t="s">
        <v>399</v>
      </c>
      <c r="B26" s="213" t="s">
        <v>317</v>
      </c>
      <c r="C26" s="213" t="s">
        <v>107</v>
      </c>
      <c r="D26" s="213" t="s">
        <v>109</v>
      </c>
      <c r="E26" s="213" t="s">
        <v>396</v>
      </c>
      <c r="F26" s="213" t="s">
        <v>320</v>
      </c>
      <c r="G26" s="213" t="s">
        <v>336</v>
      </c>
      <c r="H26" s="218">
        <v>100</v>
      </c>
      <c r="I26" s="218">
        <v>100</v>
      </c>
      <c r="J26" s="218">
        <v>100</v>
      </c>
    </row>
    <row r="27" spans="1:10" ht="47.25" x14ac:dyDescent="0.25">
      <c r="A27" s="217" t="s">
        <v>400</v>
      </c>
      <c r="B27" s="213" t="s">
        <v>317</v>
      </c>
      <c r="C27" s="213" t="s">
        <v>107</v>
      </c>
      <c r="D27" s="213" t="s">
        <v>109</v>
      </c>
      <c r="E27" s="213" t="s">
        <v>396</v>
      </c>
      <c r="F27" s="213" t="s">
        <v>320</v>
      </c>
      <c r="G27" s="213" t="s">
        <v>337</v>
      </c>
      <c r="H27" s="218">
        <v>400</v>
      </c>
      <c r="I27" s="218">
        <v>100</v>
      </c>
      <c r="J27" s="218">
        <v>100</v>
      </c>
    </row>
    <row r="28" spans="1:10" ht="47.25" x14ac:dyDescent="0.25">
      <c r="A28" s="217" t="s">
        <v>401</v>
      </c>
      <c r="B28" s="213" t="s">
        <v>317</v>
      </c>
      <c r="C28" s="213" t="s">
        <v>107</v>
      </c>
      <c r="D28" s="213" t="s">
        <v>109</v>
      </c>
      <c r="E28" s="213" t="s">
        <v>396</v>
      </c>
      <c r="F28" s="213" t="s">
        <v>323</v>
      </c>
      <c r="G28" s="213" t="s">
        <v>324</v>
      </c>
      <c r="H28" s="218">
        <v>200</v>
      </c>
      <c r="I28" s="218">
        <v>200</v>
      </c>
      <c r="J28" s="218">
        <v>200</v>
      </c>
    </row>
    <row r="29" spans="1:10" ht="47.25" x14ac:dyDescent="0.25">
      <c r="A29" s="217" t="s">
        <v>402</v>
      </c>
      <c r="B29" s="213" t="s">
        <v>317</v>
      </c>
      <c r="C29" s="213" t="s">
        <v>107</v>
      </c>
      <c r="D29" s="213" t="s">
        <v>109</v>
      </c>
      <c r="E29" s="213" t="s">
        <v>396</v>
      </c>
      <c r="F29" s="213" t="s">
        <v>259</v>
      </c>
      <c r="G29" s="213" t="s">
        <v>338</v>
      </c>
      <c r="H29" s="218">
        <v>36</v>
      </c>
      <c r="I29" s="218">
        <v>0</v>
      </c>
      <c r="J29" s="218">
        <v>0</v>
      </c>
    </row>
    <row r="30" spans="1:10" ht="47.25" x14ac:dyDescent="0.25">
      <c r="A30" s="217" t="s">
        <v>403</v>
      </c>
      <c r="B30" s="213" t="s">
        <v>317</v>
      </c>
      <c r="C30" s="213" t="s">
        <v>107</v>
      </c>
      <c r="D30" s="213" t="s">
        <v>109</v>
      </c>
      <c r="E30" s="213" t="s">
        <v>396</v>
      </c>
      <c r="F30" s="213" t="s">
        <v>404</v>
      </c>
      <c r="G30" s="213" t="s">
        <v>338</v>
      </c>
      <c r="H30" s="218">
        <v>4</v>
      </c>
      <c r="I30" s="218">
        <v>0</v>
      </c>
      <c r="J30" s="218">
        <v>0</v>
      </c>
    </row>
    <row r="31" spans="1:10" ht="47.25" x14ac:dyDescent="0.25">
      <c r="A31" s="217" t="s">
        <v>405</v>
      </c>
      <c r="B31" s="213" t="s">
        <v>317</v>
      </c>
      <c r="C31" s="213" t="s">
        <v>107</v>
      </c>
      <c r="D31" s="213" t="s">
        <v>109</v>
      </c>
      <c r="E31" s="213" t="s">
        <v>396</v>
      </c>
      <c r="F31" s="213" t="s">
        <v>258</v>
      </c>
      <c r="G31" s="213" t="s">
        <v>338</v>
      </c>
      <c r="H31" s="218">
        <v>30</v>
      </c>
      <c r="I31" s="218">
        <v>20</v>
      </c>
      <c r="J31" s="218">
        <v>20</v>
      </c>
    </row>
    <row r="32" spans="1:10" ht="48" thickBot="1" x14ac:dyDescent="0.3">
      <c r="A32" s="217" t="s">
        <v>406</v>
      </c>
      <c r="B32" s="213" t="s">
        <v>317</v>
      </c>
      <c r="C32" s="213" t="s">
        <v>107</v>
      </c>
      <c r="D32" s="213" t="s">
        <v>109</v>
      </c>
      <c r="E32" s="213" t="s">
        <v>407</v>
      </c>
      <c r="F32" s="213" t="s">
        <v>408</v>
      </c>
      <c r="G32" s="213" t="s">
        <v>366</v>
      </c>
      <c r="H32" s="218">
        <v>351</v>
      </c>
      <c r="I32" s="218">
        <v>0</v>
      </c>
      <c r="J32" s="218">
        <v>0</v>
      </c>
    </row>
    <row r="33" spans="1:10" ht="26.25" customHeight="1" thickBot="1" x14ac:dyDescent="0.3">
      <c r="A33" s="161" t="s">
        <v>409</v>
      </c>
      <c r="B33" s="213" t="s">
        <v>317</v>
      </c>
      <c r="C33" s="213" t="s">
        <v>107</v>
      </c>
      <c r="D33" s="213" t="s">
        <v>169</v>
      </c>
      <c r="E33" s="213" t="s">
        <v>441</v>
      </c>
      <c r="F33" s="213" t="s">
        <v>410</v>
      </c>
      <c r="G33" s="213" t="s">
        <v>335</v>
      </c>
      <c r="H33" s="216">
        <f>H34</f>
        <v>617.5</v>
      </c>
      <c r="I33" s="218"/>
      <c r="J33" s="218"/>
    </row>
    <row r="34" spans="1:10" ht="32.25" thickBot="1" x14ac:dyDescent="0.3">
      <c r="A34" s="162" t="s">
        <v>411</v>
      </c>
      <c r="B34" s="213" t="s">
        <v>317</v>
      </c>
      <c r="C34" s="213" t="s">
        <v>107</v>
      </c>
      <c r="D34" s="213" t="s">
        <v>169</v>
      </c>
      <c r="E34" s="213" t="s">
        <v>441</v>
      </c>
      <c r="F34" s="213" t="s">
        <v>333</v>
      </c>
      <c r="G34" s="213" t="s">
        <v>335</v>
      </c>
      <c r="H34" s="216">
        <f>H35</f>
        <v>617.5</v>
      </c>
      <c r="I34" s="218"/>
      <c r="J34" s="218"/>
    </row>
    <row r="35" spans="1:10" ht="48" thickBot="1" x14ac:dyDescent="0.3">
      <c r="A35" s="162" t="s">
        <v>412</v>
      </c>
      <c r="B35" s="213" t="s">
        <v>317</v>
      </c>
      <c r="C35" s="213" t="s">
        <v>107</v>
      </c>
      <c r="D35" s="213" t="s">
        <v>169</v>
      </c>
      <c r="E35" s="213" t="s">
        <v>441</v>
      </c>
      <c r="F35" s="213" t="s">
        <v>320</v>
      </c>
      <c r="G35" s="213" t="s">
        <v>335</v>
      </c>
      <c r="H35" s="218">
        <f>H36</f>
        <v>617.5</v>
      </c>
      <c r="I35" s="218"/>
      <c r="J35" s="218"/>
    </row>
    <row r="36" spans="1:10" ht="15.75" x14ac:dyDescent="0.25">
      <c r="A36" s="217" t="s">
        <v>413</v>
      </c>
      <c r="B36" s="213" t="s">
        <v>317</v>
      </c>
      <c r="C36" s="213" t="s">
        <v>107</v>
      </c>
      <c r="D36" s="213" t="s">
        <v>169</v>
      </c>
      <c r="E36" s="213" t="s">
        <v>441</v>
      </c>
      <c r="F36" s="213" t="s">
        <v>320</v>
      </c>
      <c r="G36" s="213" t="s">
        <v>335</v>
      </c>
      <c r="H36" s="218">
        <v>617.5</v>
      </c>
      <c r="I36" s="218"/>
      <c r="J36" s="218"/>
    </row>
    <row r="37" spans="1:10" ht="15.75" x14ac:dyDescent="0.25">
      <c r="A37" s="217" t="s">
        <v>121</v>
      </c>
      <c r="B37" s="213" t="s">
        <v>317</v>
      </c>
      <c r="C37" s="213" t="s">
        <v>107</v>
      </c>
      <c r="D37" s="213" t="s">
        <v>247</v>
      </c>
      <c r="E37" s="213" t="s">
        <v>376</v>
      </c>
      <c r="F37" s="213" t="s">
        <v>376</v>
      </c>
      <c r="G37" s="213" t="s">
        <v>376</v>
      </c>
      <c r="H37" s="216">
        <v>100</v>
      </c>
      <c r="I37" s="216">
        <v>100</v>
      </c>
      <c r="J37" s="216">
        <v>100</v>
      </c>
    </row>
    <row r="38" spans="1:10" ht="47.25" x14ac:dyDescent="0.25">
      <c r="A38" s="217" t="s">
        <v>339</v>
      </c>
      <c r="B38" s="213" t="s">
        <v>317</v>
      </c>
      <c r="C38" s="213" t="s">
        <v>107</v>
      </c>
      <c r="D38" s="213" t="s">
        <v>247</v>
      </c>
      <c r="E38" s="213" t="s">
        <v>340</v>
      </c>
      <c r="F38" s="213" t="s">
        <v>341</v>
      </c>
      <c r="G38" s="213" t="s">
        <v>338</v>
      </c>
      <c r="H38" s="218">
        <v>100</v>
      </c>
      <c r="I38" s="218">
        <v>100</v>
      </c>
      <c r="J38" s="218">
        <v>100</v>
      </c>
    </row>
    <row r="39" spans="1:10" ht="15.75" x14ac:dyDescent="0.25">
      <c r="A39" s="217" t="s">
        <v>125</v>
      </c>
      <c r="B39" s="213" t="s">
        <v>317</v>
      </c>
      <c r="C39" s="213" t="s">
        <v>107</v>
      </c>
      <c r="D39" s="213" t="s">
        <v>248</v>
      </c>
      <c r="E39" s="213" t="s">
        <v>376</v>
      </c>
      <c r="F39" s="213" t="s">
        <v>376</v>
      </c>
      <c r="G39" s="213" t="s">
        <v>376</v>
      </c>
      <c r="H39" s="216">
        <f>H40+H41+H42+H43+H44+H45+H46</f>
        <v>993.4</v>
      </c>
      <c r="I39" s="216">
        <f t="shared" ref="I39:J39" si="2">I40+I41+I42+I43+I44+I45+I46</f>
        <v>755.5</v>
      </c>
      <c r="J39" s="216">
        <f t="shared" si="2"/>
        <v>1601.5</v>
      </c>
    </row>
    <row r="40" spans="1:10" ht="63" x14ac:dyDescent="0.25">
      <c r="A40" s="217" t="s">
        <v>342</v>
      </c>
      <c r="B40" s="213" t="s">
        <v>317</v>
      </c>
      <c r="C40" s="213" t="s">
        <v>107</v>
      </c>
      <c r="D40" s="213" t="s">
        <v>248</v>
      </c>
      <c r="E40" s="213" t="s">
        <v>343</v>
      </c>
      <c r="F40" s="213" t="s">
        <v>320</v>
      </c>
      <c r="G40" s="213" t="s">
        <v>321</v>
      </c>
      <c r="H40" s="218">
        <v>547.1</v>
      </c>
      <c r="I40" s="218">
        <v>0</v>
      </c>
      <c r="J40" s="218">
        <v>0</v>
      </c>
    </row>
    <row r="41" spans="1:10" ht="47.25" x14ac:dyDescent="0.25">
      <c r="A41" s="217" t="s">
        <v>395</v>
      </c>
      <c r="B41" s="213" t="s">
        <v>317</v>
      </c>
      <c r="C41" s="213" t="s">
        <v>107</v>
      </c>
      <c r="D41" s="213" t="s">
        <v>248</v>
      </c>
      <c r="E41" s="213" t="s">
        <v>396</v>
      </c>
      <c r="F41" s="213" t="s">
        <v>320</v>
      </c>
      <c r="G41" s="213" t="s">
        <v>334</v>
      </c>
      <c r="H41" s="218">
        <v>150.69999999999999</v>
      </c>
      <c r="I41" s="218">
        <v>0</v>
      </c>
      <c r="J41" s="218">
        <v>0</v>
      </c>
    </row>
    <row r="42" spans="1:10" ht="47.25" x14ac:dyDescent="0.25">
      <c r="A42" s="217" t="s">
        <v>344</v>
      </c>
      <c r="B42" s="213" t="s">
        <v>317</v>
      </c>
      <c r="C42" s="213" t="s">
        <v>107</v>
      </c>
      <c r="D42" s="213" t="s">
        <v>248</v>
      </c>
      <c r="E42" s="213" t="s">
        <v>345</v>
      </c>
      <c r="F42" s="213" t="s">
        <v>320</v>
      </c>
      <c r="G42" s="213" t="s">
        <v>321</v>
      </c>
      <c r="H42" s="218">
        <v>50</v>
      </c>
      <c r="I42" s="218">
        <v>0</v>
      </c>
      <c r="J42" s="218">
        <v>0</v>
      </c>
    </row>
    <row r="43" spans="1:10" ht="63" x14ac:dyDescent="0.25">
      <c r="A43" s="217" t="s">
        <v>414</v>
      </c>
      <c r="B43" s="213" t="s">
        <v>317</v>
      </c>
      <c r="C43" s="213" t="s">
        <v>107</v>
      </c>
      <c r="D43" s="213" t="s">
        <v>248</v>
      </c>
      <c r="E43" s="213" t="s">
        <v>407</v>
      </c>
      <c r="F43" s="213" t="s">
        <v>415</v>
      </c>
      <c r="G43" s="213" t="s">
        <v>338</v>
      </c>
      <c r="H43" s="218">
        <v>242.6</v>
      </c>
      <c r="I43" s="218">
        <v>0</v>
      </c>
      <c r="J43" s="218">
        <v>0</v>
      </c>
    </row>
    <row r="44" spans="1:10" ht="31.5" x14ac:dyDescent="0.25">
      <c r="A44" s="217" t="s">
        <v>346</v>
      </c>
      <c r="B44" s="213" t="s">
        <v>317</v>
      </c>
      <c r="C44" s="213" t="s">
        <v>107</v>
      </c>
      <c r="D44" s="213" t="s">
        <v>248</v>
      </c>
      <c r="E44" s="213" t="s">
        <v>347</v>
      </c>
      <c r="F44" s="213" t="s">
        <v>320</v>
      </c>
      <c r="G44" s="213" t="s">
        <v>321</v>
      </c>
      <c r="H44" s="218">
        <v>0</v>
      </c>
      <c r="I44" s="218">
        <v>0</v>
      </c>
      <c r="J44" s="218">
        <v>0</v>
      </c>
    </row>
    <row r="45" spans="1:10" ht="47.25" x14ac:dyDescent="0.25">
      <c r="A45" s="217" t="s">
        <v>416</v>
      </c>
      <c r="B45" s="213" t="s">
        <v>317</v>
      </c>
      <c r="C45" s="213" t="s">
        <v>107</v>
      </c>
      <c r="D45" s="213" t="s">
        <v>248</v>
      </c>
      <c r="E45" s="213" t="s">
        <v>347</v>
      </c>
      <c r="F45" s="213" t="s">
        <v>320</v>
      </c>
      <c r="G45" s="213" t="s">
        <v>337</v>
      </c>
      <c r="H45" s="218">
        <v>3</v>
      </c>
      <c r="I45" s="218">
        <v>3</v>
      </c>
      <c r="J45" s="218">
        <v>3</v>
      </c>
    </row>
    <row r="46" spans="1:10" ht="15.75" x14ac:dyDescent="0.25">
      <c r="A46" s="217" t="s">
        <v>348</v>
      </c>
      <c r="B46" s="213" t="s">
        <v>317</v>
      </c>
      <c r="C46" s="213" t="s">
        <v>107</v>
      </c>
      <c r="D46" s="213" t="s">
        <v>248</v>
      </c>
      <c r="E46" s="213" t="s">
        <v>349</v>
      </c>
      <c r="F46" s="213" t="s">
        <v>350</v>
      </c>
      <c r="G46" s="213" t="s">
        <v>338</v>
      </c>
      <c r="H46" s="218">
        <v>0</v>
      </c>
      <c r="I46" s="218">
        <v>752.5</v>
      </c>
      <c r="J46" s="218">
        <v>1598.5</v>
      </c>
    </row>
    <row r="47" spans="1:10" ht="15.75" x14ac:dyDescent="0.25">
      <c r="A47" s="217" t="s">
        <v>139</v>
      </c>
      <c r="B47" s="213" t="s">
        <v>317</v>
      </c>
      <c r="C47" s="213" t="s">
        <v>140</v>
      </c>
      <c r="D47" s="213" t="s">
        <v>108</v>
      </c>
      <c r="E47" s="213" t="s">
        <v>376</v>
      </c>
      <c r="F47" s="213" t="s">
        <v>376</v>
      </c>
      <c r="G47" s="213" t="s">
        <v>376</v>
      </c>
      <c r="H47" s="216">
        <f>H48</f>
        <v>453.4</v>
      </c>
      <c r="I47" s="216">
        <f t="shared" ref="I47:J47" si="3">I48</f>
        <v>469.4</v>
      </c>
      <c r="J47" s="216">
        <f t="shared" si="3"/>
        <v>488.3</v>
      </c>
    </row>
    <row r="48" spans="1:10" ht="15.75" x14ac:dyDescent="0.25">
      <c r="A48" s="217" t="s">
        <v>141</v>
      </c>
      <c r="B48" s="213" t="s">
        <v>317</v>
      </c>
      <c r="C48" s="213" t="s">
        <v>140</v>
      </c>
      <c r="D48" s="213" t="s">
        <v>142</v>
      </c>
      <c r="E48" s="213" t="s">
        <v>376</v>
      </c>
      <c r="F48" s="213" t="s">
        <v>376</v>
      </c>
      <c r="G48" s="213" t="s">
        <v>376</v>
      </c>
      <c r="H48" s="216">
        <f>H50+H51</f>
        <v>453.4</v>
      </c>
      <c r="I48" s="216">
        <f t="shared" ref="I48:J48" si="4">I50+I51</f>
        <v>469.4</v>
      </c>
      <c r="J48" s="216">
        <f t="shared" si="4"/>
        <v>488.3</v>
      </c>
    </row>
    <row r="49" spans="1:10" ht="47.25" x14ac:dyDescent="0.25">
      <c r="A49" s="217" t="s">
        <v>351</v>
      </c>
      <c r="B49" s="213" t="s">
        <v>317</v>
      </c>
      <c r="C49" s="213" t="s">
        <v>140</v>
      </c>
      <c r="D49" s="213" t="s">
        <v>142</v>
      </c>
      <c r="E49" s="213" t="s">
        <v>352</v>
      </c>
      <c r="F49" s="213" t="s">
        <v>353</v>
      </c>
      <c r="G49" s="213" t="s">
        <v>328</v>
      </c>
      <c r="H49" s="218">
        <v>0</v>
      </c>
      <c r="I49" s="218">
        <v>0</v>
      </c>
      <c r="J49" s="218">
        <v>0</v>
      </c>
    </row>
    <row r="50" spans="1:10" ht="47.25" x14ac:dyDescent="0.25">
      <c r="A50" s="217" t="s">
        <v>417</v>
      </c>
      <c r="B50" s="213" t="s">
        <v>317</v>
      </c>
      <c r="C50" s="213" t="s">
        <v>140</v>
      </c>
      <c r="D50" s="213" t="s">
        <v>142</v>
      </c>
      <c r="E50" s="213" t="s">
        <v>352</v>
      </c>
      <c r="F50" s="213" t="s">
        <v>327</v>
      </c>
      <c r="G50" s="213" t="s">
        <v>328</v>
      </c>
      <c r="H50" s="218">
        <v>348</v>
      </c>
      <c r="I50" s="218">
        <v>360.5</v>
      </c>
      <c r="J50" s="218">
        <v>375.1</v>
      </c>
    </row>
    <row r="51" spans="1:10" ht="63" x14ac:dyDescent="0.25">
      <c r="A51" s="217" t="s">
        <v>418</v>
      </c>
      <c r="B51" s="213" t="s">
        <v>317</v>
      </c>
      <c r="C51" s="213" t="s">
        <v>140</v>
      </c>
      <c r="D51" s="213" t="s">
        <v>142</v>
      </c>
      <c r="E51" s="213" t="s">
        <v>352</v>
      </c>
      <c r="F51" s="213" t="s">
        <v>330</v>
      </c>
      <c r="G51" s="213" t="s">
        <v>331</v>
      </c>
      <c r="H51" s="218">
        <v>105.4</v>
      </c>
      <c r="I51" s="218">
        <v>108.9</v>
      </c>
      <c r="J51" s="218">
        <v>113.2</v>
      </c>
    </row>
    <row r="52" spans="1:10" ht="15.75" x14ac:dyDescent="0.25">
      <c r="A52" s="217" t="s">
        <v>146</v>
      </c>
      <c r="B52" s="213" t="s">
        <v>317</v>
      </c>
      <c r="C52" s="213" t="s">
        <v>109</v>
      </c>
      <c r="D52" s="213" t="s">
        <v>108</v>
      </c>
      <c r="E52" s="213" t="s">
        <v>376</v>
      </c>
      <c r="F52" s="213" t="s">
        <v>376</v>
      </c>
      <c r="G52" s="213" t="s">
        <v>376</v>
      </c>
      <c r="H52" s="216">
        <f>H53</f>
        <v>10019.700000000001</v>
      </c>
      <c r="I52" s="216">
        <f t="shared" ref="I52:J53" si="5">I53</f>
        <v>10019.700000000001</v>
      </c>
      <c r="J52" s="216">
        <f t="shared" si="5"/>
        <v>10019.700000000001</v>
      </c>
    </row>
    <row r="53" spans="1:10" ht="15.75" x14ac:dyDescent="0.25">
      <c r="A53" s="217" t="s">
        <v>147</v>
      </c>
      <c r="B53" s="213" t="s">
        <v>317</v>
      </c>
      <c r="C53" s="213" t="s">
        <v>109</v>
      </c>
      <c r="D53" s="213" t="s">
        <v>148</v>
      </c>
      <c r="E53" s="213" t="s">
        <v>376</v>
      </c>
      <c r="F53" s="213" t="s">
        <v>376</v>
      </c>
      <c r="G53" s="213" t="s">
        <v>376</v>
      </c>
      <c r="H53" s="216">
        <f>H54</f>
        <v>10019.700000000001</v>
      </c>
      <c r="I53" s="216">
        <f t="shared" si="5"/>
        <v>10019.700000000001</v>
      </c>
      <c r="J53" s="216">
        <f t="shared" si="5"/>
        <v>10019.700000000001</v>
      </c>
    </row>
    <row r="54" spans="1:10" ht="31.5" x14ac:dyDescent="0.25">
      <c r="A54" s="217" t="s">
        <v>354</v>
      </c>
      <c r="B54" s="213" t="s">
        <v>317</v>
      </c>
      <c r="C54" s="213" t="s">
        <v>109</v>
      </c>
      <c r="D54" s="213" t="s">
        <v>148</v>
      </c>
      <c r="E54" s="213" t="s">
        <v>355</v>
      </c>
      <c r="F54" s="213" t="s">
        <v>320</v>
      </c>
      <c r="G54" s="213" t="s">
        <v>335</v>
      </c>
      <c r="H54" s="190">
        <v>10019.700000000001</v>
      </c>
      <c r="I54" s="190">
        <v>10019.700000000001</v>
      </c>
      <c r="J54" s="190">
        <v>10019.700000000001</v>
      </c>
    </row>
    <row r="55" spans="1:10" ht="15.75" x14ac:dyDescent="0.25">
      <c r="A55" s="217" t="s">
        <v>158</v>
      </c>
      <c r="B55" s="213" t="s">
        <v>317</v>
      </c>
      <c r="C55" s="213" t="s">
        <v>159</v>
      </c>
      <c r="D55" s="213" t="s">
        <v>108</v>
      </c>
      <c r="E55" s="213" t="s">
        <v>376</v>
      </c>
      <c r="F55" s="213" t="s">
        <v>376</v>
      </c>
      <c r="G55" s="213" t="s">
        <v>376</v>
      </c>
      <c r="H55" s="216">
        <f>H56</f>
        <v>7031.5</v>
      </c>
      <c r="I55" s="216">
        <f t="shared" ref="I55:J55" si="6">I56</f>
        <v>8436.3000000000011</v>
      </c>
      <c r="J55" s="216">
        <f t="shared" si="6"/>
        <v>7937.7</v>
      </c>
    </row>
    <row r="56" spans="1:10" ht="15.75" x14ac:dyDescent="0.25">
      <c r="A56" s="217" t="s">
        <v>160</v>
      </c>
      <c r="B56" s="213" t="s">
        <v>317</v>
      </c>
      <c r="C56" s="213" t="s">
        <v>159</v>
      </c>
      <c r="D56" s="213" t="s">
        <v>142</v>
      </c>
      <c r="E56" s="213" t="s">
        <v>376</v>
      </c>
      <c r="F56" s="213" t="s">
        <v>376</v>
      </c>
      <c r="G56" s="213" t="s">
        <v>376</v>
      </c>
      <c r="H56" s="216">
        <f>H57+H58+H59+H60+H61+H62+H63+H64+H65+H66</f>
        <v>7031.5</v>
      </c>
      <c r="I56" s="216">
        <f t="shared" ref="I56:J56" si="7">I57+I58+I59+I60+I61+I62</f>
        <v>8436.3000000000011</v>
      </c>
      <c r="J56" s="216">
        <f t="shared" si="7"/>
        <v>7937.7</v>
      </c>
    </row>
    <row r="57" spans="1:10" ht="47.25" x14ac:dyDescent="0.25">
      <c r="A57" s="217" t="s">
        <v>419</v>
      </c>
      <c r="B57" s="213" t="s">
        <v>317</v>
      </c>
      <c r="C57" s="213" t="s">
        <v>159</v>
      </c>
      <c r="D57" s="213" t="s">
        <v>142</v>
      </c>
      <c r="E57" s="213" t="s">
        <v>420</v>
      </c>
      <c r="F57" s="213" t="s">
        <v>323</v>
      </c>
      <c r="G57" s="213" t="s">
        <v>324</v>
      </c>
      <c r="H57" s="218">
        <v>1620.5</v>
      </c>
      <c r="I57" s="218">
        <v>1750.7</v>
      </c>
      <c r="J57" s="218">
        <v>1232.3</v>
      </c>
    </row>
    <row r="58" spans="1:10" ht="63" x14ac:dyDescent="0.25">
      <c r="A58" s="217" t="s">
        <v>356</v>
      </c>
      <c r="B58" s="213" t="s">
        <v>317</v>
      </c>
      <c r="C58" s="213" t="s">
        <v>159</v>
      </c>
      <c r="D58" s="213" t="s">
        <v>142</v>
      </c>
      <c r="E58" s="213" t="s">
        <v>357</v>
      </c>
      <c r="F58" s="213" t="s">
        <v>320</v>
      </c>
      <c r="G58" s="213" t="s">
        <v>335</v>
      </c>
      <c r="H58" s="218">
        <v>699.5</v>
      </c>
      <c r="I58" s="218">
        <v>0</v>
      </c>
      <c r="J58" s="218">
        <v>0</v>
      </c>
    </row>
    <row r="59" spans="1:10" ht="63" x14ac:dyDescent="0.25">
      <c r="A59" s="217" t="s">
        <v>358</v>
      </c>
      <c r="B59" s="213" t="s">
        <v>317</v>
      </c>
      <c r="C59" s="213" t="s">
        <v>159</v>
      </c>
      <c r="D59" s="213" t="s">
        <v>142</v>
      </c>
      <c r="E59" s="213" t="s">
        <v>359</v>
      </c>
      <c r="F59" s="213" t="s">
        <v>320</v>
      </c>
      <c r="G59" s="213" t="s">
        <v>335</v>
      </c>
      <c r="H59" s="218">
        <v>1935.4</v>
      </c>
      <c r="I59" s="218">
        <v>6685.6</v>
      </c>
      <c r="J59" s="218">
        <v>6705.4</v>
      </c>
    </row>
    <row r="60" spans="1:10" ht="63" x14ac:dyDescent="0.25">
      <c r="A60" s="217" t="s">
        <v>360</v>
      </c>
      <c r="B60" s="213" t="s">
        <v>317</v>
      </c>
      <c r="C60" s="213" t="s">
        <v>159</v>
      </c>
      <c r="D60" s="213" t="s">
        <v>142</v>
      </c>
      <c r="E60" s="213" t="s">
        <v>359</v>
      </c>
      <c r="F60" s="213" t="s">
        <v>320</v>
      </c>
      <c r="G60" s="213" t="s">
        <v>336</v>
      </c>
      <c r="H60" s="218">
        <v>90</v>
      </c>
      <c r="I60" s="218">
        <v>0</v>
      </c>
      <c r="J60" s="218">
        <v>0</v>
      </c>
    </row>
    <row r="61" spans="1:10" ht="63" x14ac:dyDescent="0.25">
      <c r="A61" s="217" t="s">
        <v>361</v>
      </c>
      <c r="B61" s="213" t="s">
        <v>317</v>
      </c>
      <c r="C61" s="213" t="s">
        <v>159</v>
      </c>
      <c r="D61" s="213" t="s">
        <v>142</v>
      </c>
      <c r="E61" s="213" t="s">
        <v>359</v>
      </c>
      <c r="F61" s="213" t="s">
        <v>320</v>
      </c>
      <c r="G61" s="213" t="s">
        <v>337</v>
      </c>
      <c r="H61" s="218">
        <v>613.4</v>
      </c>
      <c r="I61" s="218">
        <v>0</v>
      </c>
      <c r="J61" s="218">
        <v>0</v>
      </c>
    </row>
    <row r="62" spans="1:10" ht="63" x14ac:dyDescent="0.25">
      <c r="A62" s="217" t="s">
        <v>362</v>
      </c>
      <c r="B62" s="213" t="s">
        <v>317</v>
      </c>
      <c r="C62" s="213" t="s">
        <v>159</v>
      </c>
      <c r="D62" s="213" t="s">
        <v>142</v>
      </c>
      <c r="E62" s="213" t="s">
        <v>359</v>
      </c>
      <c r="F62" s="213" t="s">
        <v>323</v>
      </c>
      <c r="G62" s="213" t="s">
        <v>324</v>
      </c>
      <c r="H62" s="218">
        <v>0</v>
      </c>
      <c r="I62" s="218">
        <v>0</v>
      </c>
      <c r="J62" s="218">
        <v>0</v>
      </c>
    </row>
    <row r="63" spans="1:10" ht="63" x14ac:dyDescent="0.25">
      <c r="A63" s="219" t="s">
        <v>274</v>
      </c>
      <c r="B63" s="213" t="s">
        <v>317</v>
      </c>
      <c r="C63" s="220" t="s">
        <v>159</v>
      </c>
      <c r="D63" s="220" t="s">
        <v>142</v>
      </c>
      <c r="E63" s="86" t="s">
        <v>167</v>
      </c>
      <c r="F63" s="86">
        <v>244</v>
      </c>
      <c r="G63" s="221"/>
      <c r="H63" s="97">
        <v>159.30000000000001</v>
      </c>
      <c r="I63" s="218">
        <v>0</v>
      </c>
      <c r="J63" s="218">
        <v>0</v>
      </c>
    </row>
    <row r="64" spans="1:10" ht="63" x14ac:dyDescent="0.25">
      <c r="A64" s="219" t="s">
        <v>275</v>
      </c>
      <c r="B64" s="213" t="s">
        <v>317</v>
      </c>
      <c r="C64" s="220" t="s">
        <v>159</v>
      </c>
      <c r="D64" s="220" t="s">
        <v>142</v>
      </c>
      <c r="E64" s="86" t="s">
        <v>167</v>
      </c>
      <c r="F64" s="86">
        <v>244</v>
      </c>
      <c r="G64" s="221"/>
      <c r="H64" s="97">
        <v>229.1</v>
      </c>
      <c r="I64" s="218">
        <v>0</v>
      </c>
      <c r="J64" s="218">
        <v>0</v>
      </c>
    </row>
    <row r="65" spans="1:10" ht="63" x14ac:dyDescent="0.25">
      <c r="A65" s="219" t="s">
        <v>276</v>
      </c>
      <c r="B65" s="213" t="s">
        <v>317</v>
      </c>
      <c r="C65" s="220" t="s">
        <v>159</v>
      </c>
      <c r="D65" s="220" t="s">
        <v>142</v>
      </c>
      <c r="E65" s="86" t="s">
        <v>167</v>
      </c>
      <c r="F65" s="86">
        <v>244</v>
      </c>
      <c r="G65" s="221"/>
      <c r="H65" s="97">
        <v>184.3</v>
      </c>
      <c r="I65" s="218">
        <v>0</v>
      </c>
      <c r="J65" s="218">
        <v>0</v>
      </c>
    </row>
    <row r="66" spans="1:10" ht="47.25" x14ac:dyDescent="0.25">
      <c r="A66" s="219" t="s">
        <v>442</v>
      </c>
      <c r="B66" s="213" t="s">
        <v>317</v>
      </c>
      <c r="C66" s="220" t="s">
        <v>159</v>
      </c>
      <c r="D66" s="220" t="s">
        <v>142</v>
      </c>
      <c r="E66" s="86">
        <v>2120275350</v>
      </c>
      <c r="F66" s="86">
        <v>244</v>
      </c>
      <c r="G66" s="221"/>
      <c r="H66" s="97">
        <v>1500</v>
      </c>
      <c r="I66" s="218">
        <v>1500</v>
      </c>
      <c r="J66" s="218">
        <v>0</v>
      </c>
    </row>
    <row r="67" spans="1:10" ht="15.75" x14ac:dyDescent="0.25">
      <c r="A67" s="217" t="s">
        <v>168</v>
      </c>
      <c r="B67" s="213" t="s">
        <v>317</v>
      </c>
      <c r="C67" s="213" t="s">
        <v>169</v>
      </c>
      <c r="D67" s="213" t="s">
        <v>108</v>
      </c>
      <c r="E67" s="213" t="s">
        <v>376</v>
      </c>
      <c r="F67" s="213" t="s">
        <v>376</v>
      </c>
      <c r="G67" s="213" t="s">
        <v>376</v>
      </c>
      <c r="H67" s="216">
        <f>H69</f>
        <v>25</v>
      </c>
      <c r="I67" s="216">
        <v>0</v>
      </c>
      <c r="J67" s="216">
        <v>0</v>
      </c>
    </row>
    <row r="68" spans="1:10" ht="15.75" x14ac:dyDescent="0.25">
      <c r="A68" s="217" t="s">
        <v>170</v>
      </c>
      <c r="B68" s="213" t="s">
        <v>317</v>
      </c>
      <c r="C68" s="213" t="s">
        <v>169</v>
      </c>
      <c r="D68" s="213" t="s">
        <v>159</v>
      </c>
      <c r="E68" s="213" t="s">
        <v>376</v>
      </c>
      <c r="F68" s="213" t="s">
        <v>376</v>
      </c>
      <c r="G68" s="213" t="s">
        <v>376</v>
      </c>
      <c r="H68" s="216">
        <f>H69</f>
        <v>25</v>
      </c>
      <c r="I68" s="216">
        <v>0</v>
      </c>
      <c r="J68" s="216">
        <v>0</v>
      </c>
    </row>
    <row r="69" spans="1:10" ht="47.25" x14ac:dyDescent="0.25">
      <c r="A69" s="217" t="s">
        <v>344</v>
      </c>
      <c r="B69" s="213" t="s">
        <v>317</v>
      </c>
      <c r="C69" s="213" t="s">
        <v>169</v>
      </c>
      <c r="D69" s="213" t="s">
        <v>159</v>
      </c>
      <c r="E69" s="213" t="s">
        <v>345</v>
      </c>
      <c r="F69" s="213" t="s">
        <v>320</v>
      </c>
      <c r="G69" s="213" t="s">
        <v>321</v>
      </c>
      <c r="H69" s="218">
        <v>25</v>
      </c>
      <c r="I69" s="218">
        <v>0</v>
      </c>
      <c r="J69" s="218">
        <v>0</v>
      </c>
    </row>
    <row r="70" spans="1:10" ht="15.75" x14ac:dyDescent="0.25">
      <c r="A70" s="217" t="s">
        <v>171</v>
      </c>
      <c r="B70" s="213" t="s">
        <v>317</v>
      </c>
      <c r="C70" s="213" t="s">
        <v>172</v>
      </c>
      <c r="D70" s="213" t="s">
        <v>108</v>
      </c>
      <c r="E70" s="213" t="s">
        <v>376</v>
      </c>
      <c r="F70" s="213" t="s">
        <v>376</v>
      </c>
      <c r="G70" s="213" t="s">
        <v>376</v>
      </c>
      <c r="H70" s="216">
        <f>H71</f>
        <v>11291.7</v>
      </c>
      <c r="I70" s="216">
        <f t="shared" ref="I70:J70" si="8">I71</f>
        <v>9580.4000000000015</v>
      </c>
      <c r="J70" s="216">
        <f t="shared" si="8"/>
        <v>9312.7000000000007</v>
      </c>
    </row>
    <row r="71" spans="1:10" ht="15.75" x14ac:dyDescent="0.25">
      <c r="A71" s="217" t="s">
        <v>173</v>
      </c>
      <c r="B71" s="213" t="s">
        <v>317</v>
      </c>
      <c r="C71" s="213" t="s">
        <v>172</v>
      </c>
      <c r="D71" s="213" t="s">
        <v>107</v>
      </c>
      <c r="E71" s="213" t="s">
        <v>376</v>
      </c>
      <c r="F71" s="213" t="s">
        <v>376</v>
      </c>
      <c r="G71" s="213" t="s">
        <v>376</v>
      </c>
      <c r="H71" s="216">
        <f>H73+H74+H75+H76+H77+H78+H79+H80+H81+H82+H83+H84+H85+H86+H87+H88</f>
        <v>11291.7</v>
      </c>
      <c r="I71" s="216">
        <f t="shared" ref="I71:J71" si="9">I73+I74+I75+I76+I77+I78+I79+I80+I81+I82+I83+I84+I85+I86+I87+I88</f>
        <v>9580.4000000000015</v>
      </c>
      <c r="J71" s="216">
        <f t="shared" si="9"/>
        <v>9312.7000000000007</v>
      </c>
    </row>
    <row r="72" spans="1:10" ht="47.25" x14ac:dyDescent="0.25">
      <c r="A72" s="217" t="s">
        <v>363</v>
      </c>
      <c r="B72" s="213" t="s">
        <v>317</v>
      </c>
      <c r="C72" s="213" t="s">
        <v>172</v>
      </c>
      <c r="D72" s="213" t="s">
        <v>107</v>
      </c>
      <c r="E72" s="213" t="s">
        <v>364</v>
      </c>
      <c r="F72" s="213" t="s">
        <v>365</v>
      </c>
      <c r="G72" s="213" t="s">
        <v>366</v>
      </c>
      <c r="H72" s="218">
        <f>H73+H75</f>
        <v>8228.2000000000007</v>
      </c>
      <c r="I72" s="218">
        <v>0</v>
      </c>
      <c r="J72" s="218">
        <v>0</v>
      </c>
    </row>
    <row r="73" spans="1:10" ht="47.25" x14ac:dyDescent="0.25">
      <c r="A73" s="217" t="s">
        <v>421</v>
      </c>
      <c r="B73" s="213" t="s">
        <v>317</v>
      </c>
      <c r="C73" s="213" t="s">
        <v>172</v>
      </c>
      <c r="D73" s="213" t="s">
        <v>107</v>
      </c>
      <c r="E73" s="213" t="s">
        <v>364</v>
      </c>
      <c r="F73" s="213" t="s">
        <v>365</v>
      </c>
      <c r="G73" s="213" t="s">
        <v>328</v>
      </c>
      <c r="H73" s="218">
        <v>6319.7</v>
      </c>
      <c r="I73" s="218">
        <v>6600</v>
      </c>
      <c r="J73" s="218">
        <v>6865</v>
      </c>
    </row>
    <row r="74" spans="1:10" ht="47.25" x14ac:dyDescent="0.25">
      <c r="A74" s="217" t="s">
        <v>422</v>
      </c>
      <c r="B74" s="213" t="s">
        <v>317</v>
      </c>
      <c r="C74" s="213" t="s">
        <v>172</v>
      </c>
      <c r="D74" s="213" t="s">
        <v>107</v>
      </c>
      <c r="E74" s="213" t="s">
        <v>364</v>
      </c>
      <c r="F74" s="213" t="s">
        <v>365</v>
      </c>
      <c r="G74" s="213" t="s">
        <v>331</v>
      </c>
      <c r="H74" s="218">
        <v>0</v>
      </c>
      <c r="I74" s="218">
        <v>0</v>
      </c>
      <c r="J74" s="218">
        <v>0</v>
      </c>
    </row>
    <row r="75" spans="1:10" ht="63" x14ac:dyDescent="0.25">
      <c r="A75" s="217" t="s">
        <v>423</v>
      </c>
      <c r="B75" s="213" t="s">
        <v>317</v>
      </c>
      <c r="C75" s="213" t="s">
        <v>172</v>
      </c>
      <c r="D75" s="213" t="s">
        <v>107</v>
      </c>
      <c r="E75" s="213" t="s">
        <v>364</v>
      </c>
      <c r="F75" s="213" t="s">
        <v>424</v>
      </c>
      <c r="G75" s="213" t="s">
        <v>331</v>
      </c>
      <c r="H75" s="218">
        <v>1908.5</v>
      </c>
      <c r="I75" s="218">
        <v>1993.2</v>
      </c>
      <c r="J75" s="218">
        <v>2074</v>
      </c>
    </row>
    <row r="76" spans="1:10" ht="47.25" x14ac:dyDescent="0.25">
      <c r="A76" s="217" t="s">
        <v>425</v>
      </c>
      <c r="B76" s="213" t="s">
        <v>317</v>
      </c>
      <c r="C76" s="213" t="s">
        <v>172</v>
      </c>
      <c r="D76" s="213" t="s">
        <v>107</v>
      </c>
      <c r="E76" s="213" t="s">
        <v>364</v>
      </c>
      <c r="F76" s="213" t="s">
        <v>320</v>
      </c>
      <c r="G76" s="213" t="s">
        <v>324</v>
      </c>
      <c r="H76" s="218">
        <v>35.5</v>
      </c>
      <c r="I76" s="218">
        <v>0</v>
      </c>
      <c r="J76" s="218">
        <v>0</v>
      </c>
    </row>
    <row r="77" spans="1:10" ht="47.25" x14ac:dyDescent="0.25">
      <c r="A77" s="217" t="s">
        <v>426</v>
      </c>
      <c r="B77" s="213" t="s">
        <v>317</v>
      </c>
      <c r="C77" s="213" t="s">
        <v>172</v>
      </c>
      <c r="D77" s="213" t="s">
        <v>107</v>
      </c>
      <c r="E77" s="213" t="s">
        <v>364</v>
      </c>
      <c r="F77" s="213" t="s">
        <v>320</v>
      </c>
      <c r="G77" s="213" t="s">
        <v>335</v>
      </c>
      <c r="H77" s="218">
        <v>1718.5</v>
      </c>
      <c r="I77" s="218">
        <v>987.2</v>
      </c>
      <c r="J77" s="218">
        <v>373.7</v>
      </c>
    </row>
    <row r="78" spans="1:10" ht="47.25" x14ac:dyDescent="0.25">
      <c r="A78" s="217" t="s">
        <v>427</v>
      </c>
      <c r="B78" s="213" t="s">
        <v>317</v>
      </c>
      <c r="C78" s="213" t="s">
        <v>172</v>
      </c>
      <c r="D78" s="213" t="s">
        <v>107</v>
      </c>
      <c r="E78" s="213" t="s">
        <v>364</v>
      </c>
      <c r="F78" s="213" t="s">
        <v>320</v>
      </c>
      <c r="G78" s="213" t="s">
        <v>321</v>
      </c>
      <c r="H78" s="218">
        <v>350</v>
      </c>
      <c r="I78" s="218">
        <v>0</v>
      </c>
      <c r="J78" s="218">
        <v>0</v>
      </c>
    </row>
    <row r="79" spans="1:10" ht="47.25" x14ac:dyDescent="0.25">
      <c r="A79" s="217" t="s">
        <v>428</v>
      </c>
      <c r="B79" s="213" t="s">
        <v>317</v>
      </c>
      <c r="C79" s="213" t="s">
        <v>172</v>
      </c>
      <c r="D79" s="213" t="s">
        <v>107</v>
      </c>
      <c r="E79" s="213" t="s">
        <v>364</v>
      </c>
      <c r="F79" s="213" t="s">
        <v>320</v>
      </c>
      <c r="G79" s="213" t="s">
        <v>336</v>
      </c>
      <c r="H79" s="218">
        <v>100</v>
      </c>
      <c r="I79" s="218">
        <v>0</v>
      </c>
      <c r="J79" s="218">
        <v>0</v>
      </c>
    </row>
    <row r="80" spans="1:10" ht="47.25" x14ac:dyDescent="0.25">
      <c r="A80" s="217" t="s">
        <v>429</v>
      </c>
      <c r="B80" s="213" t="s">
        <v>317</v>
      </c>
      <c r="C80" s="213" t="s">
        <v>172</v>
      </c>
      <c r="D80" s="213" t="s">
        <v>107</v>
      </c>
      <c r="E80" s="213" t="s">
        <v>364</v>
      </c>
      <c r="F80" s="213" t="s">
        <v>320</v>
      </c>
      <c r="G80" s="213" t="s">
        <v>337</v>
      </c>
      <c r="H80" s="218">
        <v>200</v>
      </c>
      <c r="I80" s="218">
        <v>0</v>
      </c>
      <c r="J80" s="218">
        <v>0</v>
      </c>
    </row>
    <row r="81" spans="1:10" ht="47.25" x14ac:dyDescent="0.25">
      <c r="A81" s="217" t="s">
        <v>430</v>
      </c>
      <c r="B81" s="213" t="s">
        <v>317</v>
      </c>
      <c r="C81" s="213" t="s">
        <v>172</v>
      </c>
      <c r="D81" s="213" t="s">
        <v>107</v>
      </c>
      <c r="E81" s="213" t="s">
        <v>364</v>
      </c>
      <c r="F81" s="213" t="s">
        <v>323</v>
      </c>
      <c r="G81" s="213" t="s">
        <v>324</v>
      </c>
      <c r="H81" s="218">
        <v>470.5</v>
      </c>
      <c r="I81" s="218">
        <v>0</v>
      </c>
      <c r="J81" s="218">
        <v>0</v>
      </c>
    </row>
    <row r="82" spans="1:10" ht="47.25" x14ac:dyDescent="0.25">
      <c r="A82" s="217" t="s">
        <v>367</v>
      </c>
      <c r="B82" s="213" t="s">
        <v>317</v>
      </c>
      <c r="C82" s="213" t="s">
        <v>172</v>
      </c>
      <c r="D82" s="213" t="s">
        <v>107</v>
      </c>
      <c r="E82" s="213" t="s">
        <v>364</v>
      </c>
      <c r="F82" s="213" t="s">
        <v>368</v>
      </c>
      <c r="G82" s="213" t="s">
        <v>338</v>
      </c>
      <c r="H82" s="218">
        <v>0</v>
      </c>
      <c r="I82" s="218">
        <v>0</v>
      </c>
      <c r="J82" s="218">
        <v>0</v>
      </c>
    </row>
    <row r="83" spans="1:10" ht="47.25" x14ac:dyDescent="0.25">
      <c r="A83" s="217" t="s">
        <v>431</v>
      </c>
      <c r="B83" s="213" t="s">
        <v>317</v>
      </c>
      <c r="C83" s="213" t="s">
        <v>172</v>
      </c>
      <c r="D83" s="213" t="s">
        <v>107</v>
      </c>
      <c r="E83" s="213" t="s">
        <v>364</v>
      </c>
      <c r="F83" s="213" t="s">
        <v>259</v>
      </c>
      <c r="G83" s="213" t="s">
        <v>338</v>
      </c>
      <c r="H83" s="218">
        <v>24</v>
      </c>
      <c r="I83" s="218">
        <v>0</v>
      </c>
      <c r="J83" s="218">
        <v>0</v>
      </c>
    </row>
    <row r="84" spans="1:10" ht="47.25" x14ac:dyDescent="0.25">
      <c r="A84" s="217" t="s">
        <v>432</v>
      </c>
      <c r="B84" s="213" t="s">
        <v>317</v>
      </c>
      <c r="C84" s="213" t="s">
        <v>172</v>
      </c>
      <c r="D84" s="213" t="s">
        <v>107</v>
      </c>
      <c r="E84" s="213" t="s">
        <v>364</v>
      </c>
      <c r="F84" s="213" t="s">
        <v>258</v>
      </c>
      <c r="G84" s="213" t="s">
        <v>338</v>
      </c>
      <c r="H84" s="218">
        <v>5</v>
      </c>
      <c r="I84" s="218">
        <v>0</v>
      </c>
      <c r="J84" s="218">
        <v>0</v>
      </c>
    </row>
    <row r="85" spans="1:10" ht="47.25" x14ac:dyDescent="0.25">
      <c r="A85" s="217" t="s">
        <v>369</v>
      </c>
      <c r="B85" s="213" t="s">
        <v>317</v>
      </c>
      <c r="C85" s="213" t="s">
        <v>172</v>
      </c>
      <c r="D85" s="213" t="s">
        <v>107</v>
      </c>
      <c r="E85" s="213" t="s">
        <v>370</v>
      </c>
      <c r="F85" s="213" t="s">
        <v>320</v>
      </c>
      <c r="G85" s="213" t="s">
        <v>321</v>
      </c>
      <c r="H85" s="218">
        <v>0</v>
      </c>
      <c r="I85" s="218">
        <v>0</v>
      </c>
      <c r="J85" s="218">
        <v>0</v>
      </c>
    </row>
    <row r="86" spans="1:10" ht="63" x14ac:dyDescent="0.25">
      <c r="A86" s="217" t="s">
        <v>433</v>
      </c>
      <c r="B86" s="213" t="s">
        <v>317</v>
      </c>
      <c r="C86" s="213" t="s">
        <v>172</v>
      </c>
      <c r="D86" s="213" t="s">
        <v>107</v>
      </c>
      <c r="E86" s="213" t="s">
        <v>343</v>
      </c>
      <c r="F86" s="213" t="s">
        <v>320</v>
      </c>
      <c r="G86" s="213" t="s">
        <v>334</v>
      </c>
      <c r="H86" s="218">
        <v>70</v>
      </c>
      <c r="I86" s="218">
        <v>0</v>
      </c>
      <c r="J86" s="218">
        <v>0</v>
      </c>
    </row>
    <row r="87" spans="1:10" ht="78.75" x14ac:dyDescent="0.25">
      <c r="A87" s="217" t="s">
        <v>434</v>
      </c>
      <c r="B87" s="213" t="s">
        <v>317</v>
      </c>
      <c r="C87" s="213" t="s">
        <v>172</v>
      </c>
      <c r="D87" s="213" t="s">
        <v>107</v>
      </c>
      <c r="E87" s="213" t="s">
        <v>343</v>
      </c>
      <c r="F87" s="213" t="s">
        <v>320</v>
      </c>
      <c r="G87" s="213" t="s">
        <v>335</v>
      </c>
      <c r="H87" s="218">
        <v>20</v>
      </c>
      <c r="I87" s="218">
        <v>0</v>
      </c>
      <c r="J87" s="218">
        <v>0</v>
      </c>
    </row>
    <row r="88" spans="1:10" ht="63" x14ac:dyDescent="0.25">
      <c r="A88" s="217" t="s">
        <v>342</v>
      </c>
      <c r="B88" s="213" t="s">
        <v>317</v>
      </c>
      <c r="C88" s="213" t="s">
        <v>172</v>
      </c>
      <c r="D88" s="213" t="s">
        <v>107</v>
      </c>
      <c r="E88" s="213" t="s">
        <v>343</v>
      </c>
      <c r="F88" s="213" t="s">
        <v>320</v>
      </c>
      <c r="G88" s="213" t="s">
        <v>321</v>
      </c>
      <c r="H88" s="218">
        <v>70</v>
      </c>
      <c r="I88" s="218">
        <v>0</v>
      </c>
      <c r="J88" s="218">
        <v>0</v>
      </c>
    </row>
    <row r="89" spans="1:10" ht="15.75" x14ac:dyDescent="0.25">
      <c r="A89" s="217" t="s">
        <v>182</v>
      </c>
      <c r="B89" s="213" t="s">
        <v>317</v>
      </c>
      <c r="C89" s="213" t="s">
        <v>249</v>
      </c>
      <c r="D89" s="213" t="s">
        <v>108</v>
      </c>
      <c r="E89" s="213" t="s">
        <v>376</v>
      </c>
      <c r="F89" s="213" t="s">
        <v>376</v>
      </c>
      <c r="G89" s="213" t="s">
        <v>376</v>
      </c>
      <c r="H89" s="216">
        <v>136.19999999999999</v>
      </c>
      <c r="I89" s="216">
        <v>136.19999999999999</v>
      </c>
      <c r="J89" s="216">
        <v>136.19999999999999</v>
      </c>
    </row>
    <row r="90" spans="1:10" ht="15.75" x14ac:dyDescent="0.25">
      <c r="A90" s="217" t="s">
        <v>183</v>
      </c>
      <c r="B90" s="213" t="s">
        <v>317</v>
      </c>
      <c r="C90" s="213" t="s">
        <v>249</v>
      </c>
      <c r="D90" s="213" t="s">
        <v>107</v>
      </c>
      <c r="E90" s="213" t="s">
        <v>376</v>
      </c>
      <c r="F90" s="213" t="s">
        <v>376</v>
      </c>
      <c r="G90" s="213" t="s">
        <v>376</v>
      </c>
      <c r="H90" s="216">
        <f>H91+H92</f>
        <v>136.19999999999999</v>
      </c>
      <c r="I90" s="216">
        <v>136.19999999999999</v>
      </c>
      <c r="J90" s="216">
        <v>136.19999999999999</v>
      </c>
    </row>
    <row r="91" spans="1:10" ht="47.25" x14ac:dyDescent="0.25">
      <c r="A91" s="217" t="s">
        <v>371</v>
      </c>
      <c r="B91" s="213" t="s">
        <v>317</v>
      </c>
      <c r="C91" s="213" t="s">
        <v>249</v>
      </c>
      <c r="D91" s="213" t="s">
        <v>107</v>
      </c>
      <c r="E91" s="213" t="s">
        <v>372</v>
      </c>
      <c r="F91" s="213" t="s">
        <v>320</v>
      </c>
      <c r="G91" s="213" t="s">
        <v>336</v>
      </c>
      <c r="H91" s="218">
        <v>0</v>
      </c>
      <c r="I91" s="218">
        <v>0</v>
      </c>
      <c r="J91" s="218">
        <v>0</v>
      </c>
    </row>
    <row r="92" spans="1:10" ht="63" x14ac:dyDescent="0.25">
      <c r="A92" s="217" t="s">
        <v>435</v>
      </c>
      <c r="B92" s="213" t="s">
        <v>317</v>
      </c>
      <c r="C92" s="213" t="s">
        <v>249</v>
      </c>
      <c r="D92" s="213" t="s">
        <v>107</v>
      </c>
      <c r="E92" s="213" t="s">
        <v>372</v>
      </c>
      <c r="F92" s="213" t="s">
        <v>436</v>
      </c>
      <c r="G92" s="213" t="s">
        <v>437</v>
      </c>
      <c r="H92" s="218">
        <v>136.19999999999999</v>
      </c>
      <c r="I92" s="218">
        <v>225</v>
      </c>
      <c r="J92" s="218">
        <v>225</v>
      </c>
    </row>
    <row r="93" spans="1:10" ht="15.75" x14ac:dyDescent="0.25">
      <c r="A93" s="217" t="s">
        <v>187</v>
      </c>
      <c r="B93" s="213" t="s">
        <v>317</v>
      </c>
      <c r="C93" s="213" t="s">
        <v>247</v>
      </c>
      <c r="D93" s="213" t="s">
        <v>108</v>
      </c>
      <c r="E93" s="213" t="s">
        <v>376</v>
      </c>
      <c r="F93" s="213" t="s">
        <v>376</v>
      </c>
      <c r="G93" s="213" t="s">
        <v>376</v>
      </c>
      <c r="H93" s="216">
        <v>50</v>
      </c>
      <c r="I93" s="216">
        <v>0</v>
      </c>
      <c r="J93" s="216">
        <v>0</v>
      </c>
    </row>
    <row r="94" spans="1:10" ht="15.75" x14ac:dyDescent="0.25">
      <c r="A94" s="217" t="s">
        <v>188</v>
      </c>
      <c r="B94" s="213" t="s">
        <v>317</v>
      </c>
      <c r="C94" s="213" t="s">
        <v>247</v>
      </c>
      <c r="D94" s="213" t="s">
        <v>140</v>
      </c>
      <c r="E94" s="213" t="s">
        <v>376</v>
      </c>
      <c r="F94" s="213" t="s">
        <v>376</v>
      </c>
      <c r="G94" s="213" t="s">
        <v>376</v>
      </c>
      <c r="H94" s="216">
        <v>50</v>
      </c>
      <c r="I94" s="216">
        <v>0</v>
      </c>
      <c r="J94" s="216">
        <v>0</v>
      </c>
    </row>
    <row r="95" spans="1:10" ht="47.25" x14ac:dyDescent="0.25">
      <c r="A95" s="217" t="s">
        <v>373</v>
      </c>
      <c r="B95" s="213" t="s">
        <v>317</v>
      </c>
      <c r="C95" s="213" t="s">
        <v>247</v>
      </c>
      <c r="D95" s="213" t="s">
        <v>140</v>
      </c>
      <c r="E95" s="213" t="s">
        <v>374</v>
      </c>
      <c r="F95" s="213" t="s">
        <v>320</v>
      </c>
      <c r="G95" s="213" t="s">
        <v>321</v>
      </c>
      <c r="H95" s="218">
        <v>50</v>
      </c>
      <c r="I95" s="218">
        <v>0</v>
      </c>
      <c r="J95" s="218">
        <v>0</v>
      </c>
    </row>
    <row r="96" spans="1:10" ht="15.75" x14ac:dyDescent="0.25">
      <c r="A96" s="217" t="s">
        <v>192</v>
      </c>
      <c r="B96" s="213" t="s">
        <v>317</v>
      </c>
      <c r="C96" s="213" t="s">
        <v>438</v>
      </c>
      <c r="D96" s="213" t="s">
        <v>108</v>
      </c>
      <c r="E96" s="213" t="s">
        <v>376</v>
      </c>
      <c r="F96" s="213" t="s">
        <v>376</v>
      </c>
      <c r="G96" s="213" t="s">
        <v>376</v>
      </c>
      <c r="H96" s="216">
        <v>6</v>
      </c>
      <c r="I96" s="216">
        <v>0</v>
      </c>
      <c r="J96" s="216">
        <v>0</v>
      </c>
    </row>
    <row r="97" spans="1:10" ht="15.75" x14ac:dyDescent="0.25">
      <c r="A97" s="217" t="s">
        <v>193</v>
      </c>
      <c r="B97" s="213" t="s">
        <v>317</v>
      </c>
      <c r="C97" s="213" t="s">
        <v>438</v>
      </c>
      <c r="D97" s="213" t="s">
        <v>109</v>
      </c>
      <c r="E97" s="213" t="s">
        <v>376</v>
      </c>
      <c r="F97" s="213" t="s">
        <v>376</v>
      </c>
      <c r="G97" s="213" t="s">
        <v>376</v>
      </c>
      <c r="H97" s="216">
        <v>6</v>
      </c>
      <c r="I97" s="216">
        <v>0</v>
      </c>
      <c r="J97" s="216">
        <v>0</v>
      </c>
    </row>
    <row r="98" spans="1:10" ht="47.25" x14ac:dyDescent="0.25">
      <c r="A98" s="217" t="s">
        <v>439</v>
      </c>
      <c r="B98" s="213" t="s">
        <v>317</v>
      </c>
      <c r="C98" s="213" t="s">
        <v>438</v>
      </c>
      <c r="D98" s="213" t="s">
        <v>109</v>
      </c>
      <c r="E98" s="213" t="s">
        <v>440</v>
      </c>
      <c r="F98" s="213" t="s">
        <v>320</v>
      </c>
      <c r="G98" s="213" t="s">
        <v>321</v>
      </c>
      <c r="H98" s="218">
        <v>6</v>
      </c>
      <c r="I98" s="218">
        <v>0</v>
      </c>
      <c r="J98" s="218">
        <v>0</v>
      </c>
    </row>
    <row r="99" spans="1:10" ht="15.75" x14ac:dyDescent="0.25">
      <c r="A99" s="217" t="s">
        <v>375</v>
      </c>
      <c r="B99" s="213" t="s">
        <v>376</v>
      </c>
      <c r="C99" s="213" t="s">
        <v>376</v>
      </c>
      <c r="D99" s="213" t="s">
        <v>376</v>
      </c>
      <c r="E99" s="213" t="s">
        <v>376</v>
      </c>
      <c r="F99" s="213" t="s">
        <v>376</v>
      </c>
      <c r="G99" s="213" t="s">
        <v>376</v>
      </c>
      <c r="H99" s="216">
        <f>H16+H47+H52+H55+H67+H70+H89+H93+H96</f>
        <v>42852.2</v>
      </c>
      <c r="I99" s="216">
        <f>I16+I47+I52+I55+I67+I70+I89+I93+I96</f>
        <v>39289.700000000004</v>
      </c>
      <c r="J99" s="216">
        <f>J16+J47+J52+J55+J67+J70+J89+J93+J96</f>
        <v>38926.300000000003</v>
      </c>
    </row>
    <row r="102" spans="1:10" x14ac:dyDescent="0.25">
      <c r="A102" s="10" t="s">
        <v>265</v>
      </c>
    </row>
    <row r="103" spans="1:10" x14ac:dyDescent="0.25">
      <c r="A103" s="10" t="s">
        <v>269</v>
      </c>
      <c r="D103" t="s">
        <v>267</v>
      </c>
    </row>
  </sheetData>
  <mergeCells count="15">
    <mergeCell ref="C12:G12"/>
    <mergeCell ref="H12:J12"/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A13"/>
    <mergeCell ref="B12:B13"/>
  </mergeCells>
  <pageMargins left="0.25" right="0.25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opLeftCell="A97" workbookViewId="0">
      <selection activeCell="H59" sqref="H59"/>
    </sheetView>
  </sheetViews>
  <sheetFormatPr defaultColWidth="9.140625" defaultRowHeight="15" x14ac:dyDescent="0.25"/>
  <cols>
    <col min="1" max="1" width="82.7109375" style="13" customWidth="1"/>
    <col min="2" max="2" width="11.7109375" style="13" customWidth="1"/>
    <col min="3" max="3" width="7.140625" style="13" customWidth="1"/>
    <col min="4" max="4" width="7.7109375" style="13" customWidth="1"/>
    <col min="5" max="5" width="15.28515625" style="13" customWidth="1"/>
    <col min="6" max="6" width="9.7109375" style="13" customWidth="1"/>
    <col min="7" max="7" width="8.5703125" style="13" hidden="1" customWidth="1"/>
    <col min="8" max="8" width="17.42578125" style="13" customWidth="1"/>
    <col min="9" max="9" width="16.28515625" style="13" customWidth="1"/>
    <col min="10" max="10" width="13" style="13" customWidth="1"/>
    <col min="11" max="16384" width="9.140625" style="13"/>
  </cols>
  <sheetData>
    <row r="1" spans="1:11" ht="18.75" customHeight="1" x14ac:dyDescent="0.25">
      <c r="B1" s="154"/>
      <c r="C1" s="154"/>
      <c r="D1" s="154"/>
      <c r="E1" s="154"/>
      <c r="F1" s="154"/>
      <c r="G1" s="271" t="s">
        <v>291</v>
      </c>
      <c r="H1" s="271"/>
      <c r="I1" s="271"/>
    </row>
    <row r="2" spans="1:11" ht="12.75" customHeight="1" x14ac:dyDescent="0.25">
      <c r="B2" s="155"/>
      <c r="C2" s="155"/>
      <c r="D2" s="155"/>
      <c r="E2" s="155"/>
      <c r="F2" s="155"/>
      <c r="G2" s="272" t="s">
        <v>96</v>
      </c>
      <c r="H2" s="272"/>
      <c r="I2" s="272"/>
    </row>
    <row r="3" spans="1:11" ht="12.75" customHeight="1" x14ac:dyDescent="0.25">
      <c r="B3" s="155"/>
      <c r="C3" s="155"/>
      <c r="D3" s="155"/>
      <c r="E3" s="155"/>
      <c r="F3" s="155"/>
      <c r="G3" s="272" t="s">
        <v>97</v>
      </c>
      <c r="H3" s="272"/>
      <c r="I3" s="272"/>
    </row>
    <row r="4" spans="1:11" ht="12.75" customHeight="1" x14ac:dyDescent="0.25">
      <c r="B4" s="155"/>
      <c r="C4" s="155"/>
      <c r="D4" s="155"/>
      <c r="E4" s="155"/>
      <c r="F4" s="155"/>
      <c r="G4" s="272" t="s">
        <v>380</v>
      </c>
      <c r="H4" s="272"/>
      <c r="I4" s="272"/>
    </row>
    <row r="5" spans="1:11" ht="12.75" customHeight="1" x14ac:dyDescent="0.25">
      <c r="B5" s="155"/>
      <c r="C5" s="155"/>
      <c r="D5" s="155"/>
      <c r="E5" s="155"/>
      <c r="F5" s="155"/>
      <c r="G5" s="272" t="s">
        <v>383</v>
      </c>
      <c r="H5" s="272"/>
      <c r="I5" s="272"/>
    </row>
    <row r="6" spans="1:11" ht="18" customHeight="1" x14ac:dyDescent="0.25">
      <c r="B6" s="155"/>
      <c r="C6" s="155"/>
      <c r="D6" s="155"/>
      <c r="E6" s="155"/>
      <c r="F6" s="155"/>
      <c r="G6" s="272" t="s">
        <v>559</v>
      </c>
      <c r="H6" s="272"/>
      <c r="I6" s="272"/>
    </row>
    <row r="7" spans="1:11" ht="12.75" customHeight="1" x14ac:dyDescent="0.25">
      <c r="A7" s="156"/>
      <c r="B7" s="277"/>
      <c r="C7" s="277"/>
      <c r="D7" s="277"/>
      <c r="E7" s="277"/>
      <c r="F7" s="277"/>
      <c r="G7" s="277"/>
      <c r="H7" s="277"/>
      <c r="I7" s="277"/>
      <c r="J7"/>
      <c r="K7"/>
    </row>
    <row r="8" spans="1:11" ht="12.75" customHeight="1" x14ac:dyDescent="0.25">
      <c r="A8" s="278"/>
      <c r="B8" s="279"/>
      <c r="C8" s="279"/>
      <c r="D8" s="279"/>
      <c r="E8" s="279"/>
      <c r="F8" s="279"/>
      <c r="G8" s="279"/>
      <c r="H8" s="279"/>
      <c r="I8" s="279"/>
      <c r="J8"/>
      <c r="K8"/>
    </row>
    <row r="9" spans="1:11" ht="12.75" customHeight="1" x14ac:dyDescent="0.25">
      <c r="A9" s="278"/>
      <c r="B9" s="279"/>
      <c r="C9" s="279"/>
      <c r="D9" s="279"/>
      <c r="E9" s="279"/>
      <c r="F9" s="279"/>
      <c r="G9" s="279"/>
      <c r="H9" s="279"/>
      <c r="I9" s="279"/>
      <c r="J9"/>
      <c r="K9"/>
    </row>
    <row r="10" spans="1:11" ht="12.75" customHeight="1" x14ac:dyDescent="0.25">
      <c r="A10" s="280" t="s">
        <v>198</v>
      </c>
      <c r="B10" s="280"/>
      <c r="C10" s="280"/>
      <c r="D10" s="280"/>
      <c r="E10" s="280"/>
      <c r="F10" s="280"/>
      <c r="G10" s="280"/>
      <c r="H10" s="280"/>
      <c r="I10" s="280"/>
      <c r="J10"/>
      <c r="K10"/>
    </row>
    <row r="11" spans="1:11" ht="20.25" customHeight="1" x14ac:dyDescent="0.25">
      <c r="A11" s="280" t="s">
        <v>382</v>
      </c>
      <c r="B11" s="280"/>
      <c r="C11" s="280"/>
      <c r="D11" s="280"/>
      <c r="E11" s="280"/>
      <c r="F11" s="280"/>
      <c r="G11" s="280"/>
      <c r="H11" s="280"/>
      <c r="I11" s="280"/>
      <c r="J11"/>
      <c r="K11"/>
    </row>
    <row r="12" spans="1:11" ht="30" customHeight="1" x14ac:dyDescent="0.25">
      <c r="A12" s="281" t="s">
        <v>298</v>
      </c>
      <c r="B12" s="281" t="s">
        <v>299</v>
      </c>
      <c r="C12" s="283" t="s">
        <v>300</v>
      </c>
      <c r="D12" s="284"/>
      <c r="E12" s="284"/>
      <c r="F12" s="284"/>
      <c r="G12" s="285"/>
      <c r="H12" s="283" t="s">
        <v>301</v>
      </c>
      <c r="I12" s="284"/>
      <c r="J12" s="285"/>
    </row>
    <row r="13" spans="1:11" ht="48" customHeight="1" x14ac:dyDescent="0.25">
      <c r="A13" s="282"/>
      <c r="B13" s="282"/>
      <c r="C13" s="158" t="s">
        <v>302</v>
      </c>
      <c r="D13" s="158" t="s">
        <v>303</v>
      </c>
      <c r="E13" s="158" t="s">
        <v>304</v>
      </c>
      <c r="F13" s="158" t="s">
        <v>305</v>
      </c>
      <c r="G13" s="158" t="s">
        <v>306</v>
      </c>
      <c r="H13" s="158" t="s">
        <v>389</v>
      </c>
      <c r="I13" s="158" t="s">
        <v>390</v>
      </c>
      <c r="J13" s="158" t="s">
        <v>391</v>
      </c>
    </row>
    <row r="14" spans="1:11" ht="33" customHeight="1" x14ac:dyDescent="0.25">
      <c r="A14" s="159" t="s">
        <v>307</v>
      </c>
      <c r="B14" s="160" t="s">
        <v>308</v>
      </c>
      <c r="C14" s="160" t="s">
        <v>309</v>
      </c>
      <c r="D14" s="160" t="s">
        <v>310</v>
      </c>
      <c r="E14" s="160" t="s">
        <v>311</v>
      </c>
      <c r="F14" s="160" t="s">
        <v>312</v>
      </c>
      <c r="G14" s="160" t="s">
        <v>313</v>
      </c>
      <c r="H14" s="160" t="s">
        <v>314</v>
      </c>
      <c r="I14" s="160" t="s">
        <v>315</v>
      </c>
      <c r="J14" s="160" t="s">
        <v>249</v>
      </c>
    </row>
    <row r="15" spans="1:11" ht="15.75" x14ac:dyDescent="0.25">
      <c r="A15" s="214" t="s">
        <v>316</v>
      </c>
      <c r="B15" s="215" t="s">
        <v>317</v>
      </c>
      <c r="C15" s="215"/>
      <c r="D15" s="215"/>
      <c r="E15" s="215"/>
      <c r="F15" s="215"/>
      <c r="G15" s="215"/>
      <c r="H15" s="216">
        <f>H99</f>
        <v>42852.2</v>
      </c>
      <c r="I15" s="216">
        <f t="shared" ref="I15:J15" si="0">I99</f>
        <v>39289.700000000004</v>
      </c>
      <c r="J15" s="216">
        <f t="shared" si="0"/>
        <v>38926.300000000003</v>
      </c>
    </row>
    <row r="16" spans="1:11" ht="15.75" x14ac:dyDescent="0.25">
      <c r="A16" s="217" t="s">
        <v>106</v>
      </c>
      <c r="B16" s="213" t="s">
        <v>317</v>
      </c>
      <c r="C16" s="213" t="s">
        <v>107</v>
      </c>
      <c r="D16" s="213" t="s">
        <v>108</v>
      </c>
      <c r="E16" s="213" t="s">
        <v>376</v>
      </c>
      <c r="F16" s="213" t="s">
        <v>376</v>
      </c>
      <c r="G16" s="213" t="s">
        <v>376</v>
      </c>
      <c r="H16" s="216">
        <f>H17+H37+H39+H33</f>
        <v>13838.699999999999</v>
      </c>
      <c r="I16" s="216">
        <f>I17+I37+I39</f>
        <v>10647.7</v>
      </c>
      <c r="J16" s="216">
        <f>J17+J37+J39</f>
        <v>11031.7</v>
      </c>
    </row>
    <row r="17" spans="1:10" ht="47.25" x14ac:dyDescent="0.25">
      <c r="A17" s="217" t="s">
        <v>392</v>
      </c>
      <c r="B17" s="213" t="s">
        <v>317</v>
      </c>
      <c r="C17" s="213" t="s">
        <v>107</v>
      </c>
      <c r="D17" s="213" t="s">
        <v>109</v>
      </c>
      <c r="E17" s="213" t="s">
        <v>376</v>
      </c>
      <c r="F17" s="213" t="s">
        <v>376</v>
      </c>
      <c r="G17" s="213" t="s">
        <v>376</v>
      </c>
      <c r="H17" s="216">
        <f>H20+H21+H22+H23+H24+H25+H26+H27+H28+H29+H30+H31+H32</f>
        <v>12127.8</v>
      </c>
      <c r="I17" s="216">
        <f t="shared" ref="I17" si="1">I20+I21+I22+I23+I24+I25+I26+I27+I28+I29+I30+I31+I32</f>
        <v>9792.2000000000007</v>
      </c>
      <c r="J17" s="216">
        <v>9330.2000000000007</v>
      </c>
    </row>
    <row r="18" spans="1:10" ht="15.75" x14ac:dyDescent="0.25">
      <c r="A18" s="217" t="s">
        <v>318</v>
      </c>
      <c r="B18" s="213" t="s">
        <v>317</v>
      </c>
      <c r="C18" s="213" t="s">
        <v>107</v>
      </c>
      <c r="D18" s="213" t="s">
        <v>109</v>
      </c>
      <c r="E18" s="213" t="s">
        <v>319</v>
      </c>
      <c r="F18" s="213" t="s">
        <v>320</v>
      </c>
      <c r="G18" s="213" t="s">
        <v>321</v>
      </c>
      <c r="H18" s="218">
        <v>0</v>
      </c>
      <c r="I18" s="218">
        <v>0</v>
      </c>
      <c r="J18" s="218">
        <v>0</v>
      </c>
    </row>
    <row r="19" spans="1:10" ht="15.75" x14ac:dyDescent="0.25">
      <c r="A19" s="217" t="s">
        <v>322</v>
      </c>
      <c r="B19" s="213" t="s">
        <v>317</v>
      </c>
      <c r="C19" s="213" t="s">
        <v>107</v>
      </c>
      <c r="D19" s="213" t="s">
        <v>109</v>
      </c>
      <c r="E19" s="213" t="s">
        <v>319</v>
      </c>
      <c r="F19" s="213" t="s">
        <v>323</v>
      </c>
      <c r="G19" s="213" t="s">
        <v>324</v>
      </c>
      <c r="H19" s="218">
        <v>0</v>
      </c>
      <c r="I19" s="218">
        <v>0</v>
      </c>
      <c r="J19" s="218">
        <v>0</v>
      </c>
    </row>
    <row r="20" spans="1:10" ht="63" x14ac:dyDescent="0.25">
      <c r="A20" s="217" t="s">
        <v>325</v>
      </c>
      <c r="B20" s="213" t="s">
        <v>317</v>
      </c>
      <c r="C20" s="213" t="s">
        <v>107</v>
      </c>
      <c r="D20" s="213" t="s">
        <v>109</v>
      </c>
      <c r="E20" s="213" t="s">
        <v>326</v>
      </c>
      <c r="F20" s="213" t="s">
        <v>327</v>
      </c>
      <c r="G20" s="213" t="s">
        <v>328</v>
      </c>
      <c r="H20" s="218">
        <v>7810</v>
      </c>
      <c r="I20" s="218">
        <v>6408.4</v>
      </c>
      <c r="J20" s="218">
        <v>6000</v>
      </c>
    </row>
    <row r="21" spans="1:10" ht="78.75" x14ac:dyDescent="0.25">
      <c r="A21" s="217" t="s">
        <v>393</v>
      </c>
      <c r="B21" s="213" t="s">
        <v>317</v>
      </c>
      <c r="C21" s="213" t="s">
        <v>107</v>
      </c>
      <c r="D21" s="213" t="s">
        <v>109</v>
      </c>
      <c r="E21" s="213" t="s">
        <v>326</v>
      </c>
      <c r="F21" s="213" t="s">
        <v>394</v>
      </c>
      <c r="G21" s="213" t="s">
        <v>332</v>
      </c>
      <c r="H21" s="218">
        <v>447</v>
      </c>
      <c r="I21" s="218">
        <v>400</v>
      </c>
      <c r="J21" s="218">
        <v>400</v>
      </c>
    </row>
    <row r="22" spans="1:10" ht="94.5" x14ac:dyDescent="0.25">
      <c r="A22" s="217" t="s">
        <v>329</v>
      </c>
      <c r="B22" s="213" t="s">
        <v>317</v>
      </c>
      <c r="C22" s="213" t="s">
        <v>107</v>
      </c>
      <c r="D22" s="213" t="s">
        <v>109</v>
      </c>
      <c r="E22" s="213" t="s">
        <v>326</v>
      </c>
      <c r="F22" s="213" t="s">
        <v>330</v>
      </c>
      <c r="G22" s="213" t="s">
        <v>331</v>
      </c>
      <c r="H22" s="218">
        <v>2350</v>
      </c>
      <c r="I22" s="218">
        <v>2563.8000000000002</v>
      </c>
      <c r="J22" s="218">
        <v>2420.3000000000002</v>
      </c>
    </row>
    <row r="23" spans="1:10" ht="63" x14ac:dyDescent="0.25">
      <c r="A23" s="217" t="s">
        <v>395</v>
      </c>
      <c r="B23" s="213" t="s">
        <v>317</v>
      </c>
      <c r="C23" s="213" t="s">
        <v>107</v>
      </c>
      <c r="D23" s="213" t="s">
        <v>109</v>
      </c>
      <c r="E23" s="213" t="s">
        <v>396</v>
      </c>
      <c r="F23" s="213" t="s">
        <v>320</v>
      </c>
      <c r="G23" s="213" t="s">
        <v>334</v>
      </c>
      <c r="H23" s="218">
        <v>120</v>
      </c>
      <c r="I23" s="218">
        <v>0</v>
      </c>
      <c r="J23" s="218">
        <v>0</v>
      </c>
    </row>
    <row r="24" spans="1:10" ht="63" x14ac:dyDescent="0.25">
      <c r="A24" s="217" t="s">
        <v>397</v>
      </c>
      <c r="B24" s="213" t="s">
        <v>317</v>
      </c>
      <c r="C24" s="213" t="s">
        <v>107</v>
      </c>
      <c r="D24" s="213" t="s">
        <v>109</v>
      </c>
      <c r="E24" s="213" t="s">
        <v>396</v>
      </c>
      <c r="F24" s="213" t="s">
        <v>320</v>
      </c>
      <c r="G24" s="213" t="s">
        <v>324</v>
      </c>
      <c r="H24" s="218">
        <v>100</v>
      </c>
      <c r="I24" s="218">
        <v>0</v>
      </c>
      <c r="J24" s="218">
        <v>0</v>
      </c>
    </row>
    <row r="25" spans="1:10" ht="63" x14ac:dyDescent="0.25">
      <c r="A25" s="217" t="s">
        <v>398</v>
      </c>
      <c r="B25" s="213" t="s">
        <v>317</v>
      </c>
      <c r="C25" s="213" t="s">
        <v>107</v>
      </c>
      <c r="D25" s="213" t="s">
        <v>109</v>
      </c>
      <c r="E25" s="213" t="s">
        <v>396</v>
      </c>
      <c r="F25" s="213" t="s">
        <v>320</v>
      </c>
      <c r="G25" s="213" t="s">
        <v>335</v>
      </c>
      <c r="H25" s="218">
        <v>179.8</v>
      </c>
      <c r="I25" s="218">
        <v>0</v>
      </c>
      <c r="J25" s="218">
        <v>0</v>
      </c>
    </row>
    <row r="26" spans="1:10" ht="63" x14ac:dyDescent="0.25">
      <c r="A26" s="217" t="s">
        <v>399</v>
      </c>
      <c r="B26" s="213" t="s">
        <v>317</v>
      </c>
      <c r="C26" s="213" t="s">
        <v>107</v>
      </c>
      <c r="D26" s="213" t="s">
        <v>109</v>
      </c>
      <c r="E26" s="213" t="s">
        <v>396</v>
      </c>
      <c r="F26" s="213" t="s">
        <v>320</v>
      </c>
      <c r="G26" s="213" t="s">
        <v>336</v>
      </c>
      <c r="H26" s="218">
        <v>100</v>
      </c>
      <c r="I26" s="218">
        <v>100</v>
      </c>
      <c r="J26" s="218">
        <v>100</v>
      </c>
    </row>
    <row r="27" spans="1:10" ht="63" x14ac:dyDescent="0.25">
      <c r="A27" s="217" t="s">
        <v>400</v>
      </c>
      <c r="B27" s="213" t="s">
        <v>317</v>
      </c>
      <c r="C27" s="213" t="s">
        <v>107</v>
      </c>
      <c r="D27" s="213" t="s">
        <v>109</v>
      </c>
      <c r="E27" s="213" t="s">
        <v>396</v>
      </c>
      <c r="F27" s="213" t="s">
        <v>320</v>
      </c>
      <c r="G27" s="213" t="s">
        <v>337</v>
      </c>
      <c r="H27" s="218">
        <v>400</v>
      </c>
      <c r="I27" s="218">
        <v>100</v>
      </c>
      <c r="J27" s="218">
        <v>100</v>
      </c>
    </row>
    <row r="28" spans="1:10" ht="63" x14ac:dyDescent="0.25">
      <c r="A28" s="217" t="s">
        <v>401</v>
      </c>
      <c r="B28" s="213" t="s">
        <v>317</v>
      </c>
      <c r="C28" s="213" t="s">
        <v>107</v>
      </c>
      <c r="D28" s="213" t="s">
        <v>109</v>
      </c>
      <c r="E28" s="213" t="s">
        <v>396</v>
      </c>
      <c r="F28" s="213" t="s">
        <v>323</v>
      </c>
      <c r="G28" s="213" t="s">
        <v>324</v>
      </c>
      <c r="H28" s="218">
        <v>200</v>
      </c>
      <c r="I28" s="218">
        <v>200</v>
      </c>
      <c r="J28" s="218">
        <v>200</v>
      </c>
    </row>
    <row r="29" spans="1:10" ht="63" x14ac:dyDescent="0.25">
      <c r="A29" s="217" t="s">
        <v>402</v>
      </c>
      <c r="B29" s="213" t="s">
        <v>317</v>
      </c>
      <c r="C29" s="213" t="s">
        <v>107</v>
      </c>
      <c r="D29" s="213" t="s">
        <v>109</v>
      </c>
      <c r="E29" s="213" t="s">
        <v>396</v>
      </c>
      <c r="F29" s="213" t="s">
        <v>259</v>
      </c>
      <c r="G29" s="213" t="s">
        <v>338</v>
      </c>
      <c r="H29" s="218">
        <v>36</v>
      </c>
      <c r="I29" s="218">
        <v>0</v>
      </c>
      <c r="J29" s="218">
        <v>0</v>
      </c>
    </row>
    <row r="30" spans="1:10" ht="63" x14ac:dyDescent="0.25">
      <c r="A30" s="217" t="s">
        <v>403</v>
      </c>
      <c r="B30" s="213" t="s">
        <v>317</v>
      </c>
      <c r="C30" s="213" t="s">
        <v>107</v>
      </c>
      <c r="D30" s="213" t="s">
        <v>109</v>
      </c>
      <c r="E30" s="213" t="s">
        <v>396</v>
      </c>
      <c r="F30" s="213" t="s">
        <v>404</v>
      </c>
      <c r="G30" s="213" t="s">
        <v>338</v>
      </c>
      <c r="H30" s="218">
        <v>4</v>
      </c>
      <c r="I30" s="218">
        <v>0</v>
      </c>
      <c r="J30" s="218">
        <v>0</v>
      </c>
    </row>
    <row r="31" spans="1:10" ht="63" x14ac:dyDescent="0.25">
      <c r="A31" s="217" t="s">
        <v>405</v>
      </c>
      <c r="B31" s="213" t="s">
        <v>317</v>
      </c>
      <c r="C31" s="213" t="s">
        <v>107</v>
      </c>
      <c r="D31" s="213" t="s">
        <v>109</v>
      </c>
      <c r="E31" s="213" t="s">
        <v>396</v>
      </c>
      <c r="F31" s="213" t="s">
        <v>258</v>
      </c>
      <c r="G31" s="213" t="s">
        <v>338</v>
      </c>
      <c r="H31" s="218">
        <v>30</v>
      </c>
      <c r="I31" s="218">
        <v>20</v>
      </c>
      <c r="J31" s="218">
        <v>20</v>
      </c>
    </row>
    <row r="32" spans="1:10" ht="79.5" thickBot="1" x14ac:dyDescent="0.3">
      <c r="A32" s="217" t="s">
        <v>406</v>
      </c>
      <c r="B32" s="213" t="s">
        <v>317</v>
      </c>
      <c r="C32" s="213" t="s">
        <v>107</v>
      </c>
      <c r="D32" s="213" t="s">
        <v>109</v>
      </c>
      <c r="E32" s="213" t="s">
        <v>407</v>
      </c>
      <c r="F32" s="213" t="s">
        <v>408</v>
      </c>
      <c r="G32" s="213" t="s">
        <v>366</v>
      </c>
      <c r="H32" s="218">
        <v>351</v>
      </c>
      <c r="I32" s="218">
        <v>0</v>
      </c>
      <c r="J32" s="218">
        <v>0</v>
      </c>
    </row>
    <row r="33" spans="1:10" ht="16.5" thickBot="1" x14ac:dyDescent="0.3">
      <c r="A33" s="161" t="s">
        <v>409</v>
      </c>
      <c r="B33" s="213" t="s">
        <v>317</v>
      </c>
      <c r="C33" s="213" t="s">
        <v>107</v>
      </c>
      <c r="D33" s="213" t="s">
        <v>169</v>
      </c>
      <c r="E33" s="213" t="s">
        <v>441</v>
      </c>
      <c r="F33" s="213" t="s">
        <v>410</v>
      </c>
      <c r="G33" s="213" t="s">
        <v>335</v>
      </c>
      <c r="H33" s="216">
        <f>H34</f>
        <v>617.5</v>
      </c>
      <c r="I33" s="218"/>
      <c r="J33" s="218"/>
    </row>
    <row r="34" spans="1:10" ht="32.25" thickBot="1" x14ac:dyDescent="0.3">
      <c r="A34" s="162" t="s">
        <v>411</v>
      </c>
      <c r="B34" s="213" t="s">
        <v>317</v>
      </c>
      <c r="C34" s="213" t="s">
        <v>107</v>
      </c>
      <c r="D34" s="213" t="s">
        <v>169</v>
      </c>
      <c r="E34" s="213" t="s">
        <v>441</v>
      </c>
      <c r="F34" s="213" t="s">
        <v>333</v>
      </c>
      <c r="G34" s="213" t="s">
        <v>335</v>
      </c>
      <c r="H34" s="216">
        <f>H35</f>
        <v>617.5</v>
      </c>
      <c r="I34" s="218"/>
      <c r="J34" s="218"/>
    </row>
    <row r="35" spans="1:10" ht="48" thickBot="1" x14ac:dyDescent="0.3">
      <c r="A35" s="162" t="s">
        <v>412</v>
      </c>
      <c r="B35" s="213" t="s">
        <v>317</v>
      </c>
      <c r="C35" s="213" t="s">
        <v>107</v>
      </c>
      <c r="D35" s="213" t="s">
        <v>169</v>
      </c>
      <c r="E35" s="213" t="s">
        <v>441</v>
      </c>
      <c r="F35" s="213" t="s">
        <v>320</v>
      </c>
      <c r="G35" s="213" t="s">
        <v>335</v>
      </c>
      <c r="H35" s="218">
        <f>H36</f>
        <v>617.5</v>
      </c>
      <c r="I35" s="218"/>
      <c r="J35" s="218"/>
    </row>
    <row r="36" spans="1:10" ht="31.5" x14ac:dyDescent="0.25">
      <c r="A36" s="217" t="s">
        <v>413</v>
      </c>
      <c r="B36" s="213" t="s">
        <v>317</v>
      </c>
      <c r="C36" s="213" t="s">
        <v>107</v>
      </c>
      <c r="D36" s="213" t="s">
        <v>169</v>
      </c>
      <c r="E36" s="213" t="s">
        <v>441</v>
      </c>
      <c r="F36" s="213" t="s">
        <v>320</v>
      </c>
      <c r="G36" s="213" t="s">
        <v>335</v>
      </c>
      <c r="H36" s="218">
        <v>617.5</v>
      </c>
      <c r="I36" s="218"/>
      <c r="J36" s="218"/>
    </row>
    <row r="37" spans="1:10" ht="15.75" x14ac:dyDescent="0.25">
      <c r="A37" s="217" t="s">
        <v>121</v>
      </c>
      <c r="B37" s="213" t="s">
        <v>317</v>
      </c>
      <c r="C37" s="213" t="s">
        <v>107</v>
      </c>
      <c r="D37" s="213" t="s">
        <v>247</v>
      </c>
      <c r="E37" s="213" t="s">
        <v>376</v>
      </c>
      <c r="F37" s="213" t="s">
        <v>376</v>
      </c>
      <c r="G37" s="213" t="s">
        <v>376</v>
      </c>
      <c r="H37" s="216">
        <v>100</v>
      </c>
      <c r="I37" s="216">
        <v>100</v>
      </c>
      <c r="J37" s="216">
        <v>100</v>
      </c>
    </row>
    <row r="38" spans="1:10" ht="63" x14ac:dyDescent="0.25">
      <c r="A38" s="217" t="s">
        <v>339</v>
      </c>
      <c r="B38" s="213" t="s">
        <v>317</v>
      </c>
      <c r="C38" s="213" t="s">
        <v>107</v>
      </c>
      <c r="D38" s="213" t="s">
        <v>247</v>
      </c>
      <c r="E38" s="213" t="s">
        <v>340</v>
      </c>
      <c r="F38" s="213" t="s">
        <v>341</v>
      </c>
      <c r="G38" s="213" t="s">
        <v>338</v>
      </c>
      <c r="H38" s="218">
        <v>100</v>
      </c>
      <c r="I38" s="218">
        <v>100</v>
      </c>
      <c r="J38" s="218">
        <v>100</v>
      </c>
    </row>
    <row r="39" spans="1:10" ht="15.75" x14ac:dyDescent="0.25">
      <c r="A39" s="217" t="s">
        <v>125</v>
      </c>
      <c r="B39" s="213" t="s">
        <v>317</v>
      </c>
      <c r="C39" s="213" t="s">
        <v>107</v>
      </c>
      <c r="D39" s="213" t="s">
        <v>248</v>
      </c>
      <c r="E39" s="213" t="s">
        <v>376</v>
      </c>
      <c r="F39" s="213" t="s">
        <v>376</v>
      </c>
      <c r="G39" s="213" t="s">
        <v>376</v>
      </c>
      <c r="H39" s="216">
        <f>H40+H41+H42+H43+H44+H45+H46</f>
        <v>993.4</v>
      </c>
      <c r="I39" s="216">
        <f t="shared" ref="I39:J39" si="2">I40+I41+I42+I43+I44+I45+I46</f>
        <v>755.5</v>
      </c>
      <c r="J39" s="216">
        <f t="shared" si="2"/>
        <v>1601.5</v>
      </c>
    </row>
    <row r="40" spans="1:10" ht="94.5" x14ac:dyDescent="0.25">
      <c r="A40" s="217" t="s">
        <v>342</v>
      </c>
      <c r="B40" s="213" t="s">
        <v>317</v>
      </c>
      <c r="C40" s="213" t="s">
        <v>107</v>
      </c>
      <c r="D40" s="213" t="s">
        <v>248</v>
      </c>
      <c r="E40" s="213" t="s">
        <v>343</v>
      </c>
      <c r="F40" s="213" t="s">
        <v>320</v>
      </c>
      <c r="G40" s="213" t="s">
        <v>321</v>
      </c>
      <c r="H40" s="218">
        <v>547.1</v>
      </c>
      <c r="I40" s="218">
        <v>0</v>
      </c>
      <c r="J40" s="218">
        <v>0</v>
      </c>
    </row>
    <row r="41" spans="1:10" ht="63" x14ac:dyDescent="0.25">
      <c r="A41" s="217" t="s">
        <v>395</v>
      </c>
      <c r="B41" s="213" t="s">
        <v>317</v>
      </c>
      <c r="C41" s="213" t="s">
        <v>107</v>
      </c>
      <c r="D41" s="213" t="s">
        <v>248</v>
      </c>
      <c r="E41" s="213" t="s">
        <v>396</v>
      </c>
      <c r="F41" s="213" t="s">
        <v>320</v>
      </c>
      <c r="G41" s="213" t="s">
        <v>334</v>
      </c>
      <c r="H41" s="218">
        <v>150.69999999999999</v>
      </c>
      <c r="I41" s="218">
        <v>0</v>
      </c>
      <c r="J41" s="218">
        <v>0</v>
      </c>
    </row>
    <row r="42" spans="1:10" ht="78.75" x14ac:dyDescent="0.25">
      <c r="A42" s="217" t="s">
        <v>344</v>
      </c>
      <c r="B42" s="213" t="s">
        <v>317</v>
      </c>
      <c r="C42" s="213" t="s">
        <v>107</v>
      </c>
      <c r="D42" s="213" t="s">
        <v>248</v>
      </c>
      <c r="E42" s="213" t="s">
        <v>345</v>
      </c>
      <c r="F42" s="213" t="s">
        <v>320</v>
      </c>
      <c r="G42" s="213" t="s">
        <v>321</v>
      </c>
      <c r="H42" s="218">
        <v>50</v>
      </c>
      <c r="I42" s="218">
        <v>0</v>
      </c>
      <c r="J42" s="218">
        <v>0</v>
      </c>
    </row>
    <row r="43" spans="1:10" ht="78.75" x14ac:dyDescent="0.25">
      <c r="A43" s="217" t="s">
        <v>414</v>
      </c>
      <c r="B43" s="213" t="s">
        <v>317</v>
      </c>
      <c r="C43" s="213" t="s">
        <v>107</v>
      </c>
      <c r="D43" s="213" t="s">
        <v>248</v>
      </c>
      <c r="E43" s="213" t="s">
        <v>407</v>
      </c>
      <c r="F43" s="213" t="s">
        <v>415</v>
      </c>
      <c r="G43" s="213" t="s">
        <v>338</v>
      </c>
      <c r="H43" s="218">
        <v>242.6</v>
      </c>
      <c r="I43" s="218">
        <v>0</v>
      </c>
      <c r="J43" s="218">
        <v>0</v>
      </c>
    </row>
    <row r="44" spans="1:10" ht="47.25" x14ac:dyDescent="0.25">
      <c r="A44" s="217" t="s">
        <v>346</v>
      </c>
      <c r="B44" s="213" t="s">
        <v>317</v>
      </c>
      <c r="C44" s="213" t="s">
        <v>107</v>
      </c>
      <c r="D44" s="213" t="s">
        <v>248</v>
      </c>
      <c r="E44" s="213" t="s">
        <v>347</v>
      </c>
      <c r="F44" s="213" t="s">
        <v>320</v>
      </c>
      <c r="G44" s="213" t="s">
        <v>321</v>
      </c>
      <c r="H44" s="218">
        <v>0</v>
      </c>
      <c r="I44" s="218">
        <v>0</v>
      </c>
      <c r="J44" s="218">
        <v>0</v>
      </c>
    </row>
    <row r="45" spans="1:10" ht="63" x14ac:dyDescent="0.25">
      <c r="A45" s="217" t="s">
        <v>416</v>
      </c>
      <c r="B45" s="213" t="s">
        <v>317</v>
      </c>
      <c r="C45" s="213" t="s">
        <v>107</v>
      </c>
      <c r="D45" s="213" t="s">
        <v>248</v>
      </c>
      <c r="E45" s="213" t="s">
        <v>347</v>
      </c>
      <c r="F45" s="213" t="s">
        <v>320</v>
      </c>
      <c r="G45" s="213" t="s">
        <v>337</v>
      </c>
      <c r="H45" s="218">
        <v>3</v>
      </c>
      <c r="I45" s="218">
        <v>3</v>
      </c>
      <c r="J45" s="218">
        <v>3</v>
      </c>
    </row>
    <row r="46" spans="1:10" ht="15.75" x14ac:dyDescent="0.25">
      <c r="A46" s="217" t="s">
        <v>348</v>
      </c>
      <c r="B46" s="213" t="s">
        <v>317</v>
      </c>
      <c r="C46" s="213" t="s">
        <v>107</v>
      </c>
      <c r="D46" s="213" t="s">
        <v>248</v>
      </c>
      <c r="E46" s="213" t="s">
        <v>349</v>
      </c>
      <c r="F46" s="213" t="s">
        <v>350</v>
      </c>
      <c r="G46" s="213" t="s">
        <v>338</v>
      </c>
      <c r="H46" s="218">
        <v>0</v>
      </c>
      <c r="I46" s="218">
        <v>752.5</v>
      </c>
      <c r="J46" s="218">
        <v>1598.5</v>
      </c>
    </row>
    <row r="47" spans="1:10" ht="15.75" x14ac:dyDescent="0.25">
      <c r="A47" s="217" t="s">
        <v>139</v>
      </c>
      <c r="B47" s="213" t="s">
        <v>317</v>
      </c>
      <c r="C47" s="213" t="s">
        <v>140</v>
      </c>
      <c r="D47" s="213" t="s">
        <v>108</v>
      </c>
      <c r="E47" s="213" t="s">
        <v>376</v>
      </c>
      <c r="F47" s="213" t="s">
        <v>376</v>
      </c>
      <c r="G47" s="213" t="s">
        <v>376</v>
      </c>
      <c r="H47" s="216">
        <f>H48</f>
        <v>453.4</v>
      </c>
      <c r="I47" s="216">
        <f t="shared" ref="I47:J47" si="3">I48</f>
        <v>469.4</v>
      </c>
      <c r="J47" s="216">
        <f t="shared" si="3"/>
        <v>488.3</v>
      </c>
    </row>
    <row r="48" spans="1:10" ht="15.75" x14ac:dyDescent="0.25">
      <c r="A48" s="217" t="s">
        <v>141</v>
      </c>
      <c r="B48" s="213" t="s">
        <v>317</v>
      </c>
      <c r="C48" s="213" t="s">
        <v>140</v>
      </c>
      <c r="D48" s="213" t="s">
        <v>142</v>
      </c>
      <c r="E48" s="213" t="s">
        <v>376</v>
      </c>
      <c r="F48" s="213" t="s">
        <v>376</v>
      </c>
      <c r="G48" s="213" t="s">
        <v>376</v>
      </c>
      <c r="H48" s="216">
        <f>H50+H51</f>
        <v>453.4</v>
      </c>
      <c r="I48" s="216">
        <f t="shared" ref="I48:J48" si="4">I50+I51</f>
        <v>469.4</v>
      </c>
      <c r="J48" s="216">
        <f t="shared" si="4"/>
        <v>488.3</v>
      </c>
    </row>
    <row r="49" spans="1:10" ht="78.75" x14ac:dyDescent="0.25">
      <c r="A49" s="217" t="s">
        <v>351</v>
      </c>
      <c r="B49" s="213" t="s">
        <v>317</v>
      </c>
      <c r="C49" s="213" t="s">
        <v>140</v>
      </c>
      <c r="D49" s="213" t="s">
        <v>142</v>
      </c>
      <c r="E49" s="213" t="s">
        <v>352</v>
      </c>
      <c r="F49" s="213" t="s">
        <v>353</v>
      </c>
      <c r="G49" s="213" t="s">
        <v>328</v>
      </c>
      <c r="H49" s="218">
        <v>0</v>
      </c>
      <c r="I49" s="218">
        <v>0</v>
      </c>
      <c r="J49" s="218">
        <v>0</v>
      </c>
    </row>
    <row r="50" spans="1:10" ht="78.75" x14ac:dyDescent="0.25">
      <c r="A50" s="217" t="s">
        <v>417</v>
      </c>
      <c r="B50" s="213" t="s">
        <v>317</v>
      </c>
      <c r="C50" s="213" t="s">
        <v>140</v>
      </c>
      <c r="D50" s="213" t="s">
        <v>142</v>
      </c>
      <c r="E50" s="213" t="s">
        <v>352</v>
      </c>
      <c r="F50" s="213" t="s">
        <v>327</v>
      </c>
      <c r="G50" s="213" t="s">
        <v>328</v>
      </c>
      <c r="H50" s="218">
        <v>348</v>
      </c>
      <c r="I50" s="218">
        <v>360.5</v>
      </c>
      <c r="J50" s="218">
        <v>375.1</v>
      </c>
    </row>
    <row r="51" spans="1:10" ht="94.5" x14ac:dyDescent="0.25">
      <c r="A51" s="217" t="s">
        <v>418</v>
      </c>
      <c r="B51" s="213" t="s">
        <v>317</v>
      </c>
      <c r="C51" s="213" t="s">
        <v>140</v>
      </c>
      <c r="D51" s="213" t="s">
        <v>142</v>
      </c>
      <c r="E51" s="213" t="s">
        <v>352</v>
      </c>
      <c r="F51" s="213" t="s">
        <v>330</v>
      </c>
      <c r="G51" s="213" t="s">
        <v>331</v>
      </c>
      <c r="H51" s="218">
        <v>105.4</v>
      </c>
      <c r="I51" s="218">
        <v>108.9</v>
      </c>
      <c r="J51" s="218">
        <v>113.2</v>
      </c>
    </row>
    <row r="52" spans="1:10" ht="15.75" x14ac:dyDescent="0.25">
      <c r="A52" s="217" t="s">
        <v>146</v>
      </c>
      <c r="B52" s="213" t="s">
        <v>317</v>
      </c>
      <c r="C52" s="213" t="s">
        <v>109</v>
      </c>
      <c r="D52" s="213" t="s">
        <v>108</v>
      </c>
      <c r="E52" s="213" t="s">
        <v>376</v>
      </c>
      <c r="F52" s="213" t="s">
        <v>376</v>
      </c>
      <c r="G52" s="213" t="s">
        <v>376</v>
      </c>
      <c r="H52" s="216">
        <f>H53</f>
        <v>10019.700000000001</v>
      </c>
      <c r="I52" s="216">
        <f t="shared" ref="I52:J53" si="5">I53</f>
        <v>10019.700000000001</v>
      </c>
      <c r="J52" s="216">
        <f t="shared" si="5"/>
        <v>10019.700000000001</v>
      </c>
    </row>
    <row r="53" spans="1:10" ht="15.75" x14ac:dyDescent="0.25">
      <c r="A53" s="217" t="s">
        <v>147</v>
      </c>
      <c r="B53" s="213" t="s">
        <v>317</v>
      </c>
      <c r="C53" s="213" t="s">
        <v>109</v>
      </c>
      <c r="D53" s="213" t="s">
        <v>148</v>
      </c>
      <c r="E53" s="213" t="s">
        <v>376</v>
      </c>
      <c r="F53" s="213" t="s">
        <v>376</v>
      </c>
      <c r="G53" s="213" t="s">
        <v>376</v>
      </c>
      <c r="H53" s="216">
        <f>H54</f>
        <v>10019.700000000001</v>
      </c>
      <c r="I53" s="216">
        <f t="shared" si="5"/>
        <v>10019.700000000001</v>
      </c>
      <c r="J53" s="216">
        <f t="shared" si="5"/>
        <v>10019.700000000001</v>
      </c>
    </row>
    <row r="54" spans="1:10" ht="47.25" x14ac:dyDescent="0.25">
      <c r="A54" s="217" t="s">
        <v>354</v>
      </c>
      <c r="B54" s="213" t="s">
        <v>317</v>
      </c>
      <c r="C54" s="213" t="s">
        <v>109</v>
      </c>
      <c r="D54" s="213" t="s">
        <v>148</v>
      </c>
      <c r="E54" s="213" t="s">
        <v>355</v>
      </c>
      <c r="F54" s="213" t="s">
        <v>320</v>
      </c>
      <c r="G54" s="213" t="s">
        <v>335</v>
      </c>
      <c r="H54" s="190">
        <v>10019.700000000001</v>
      </c>
      <c r="I54" s="190">
        <v>10019.700000000001</v>
      </c>
      <c r="J54" s="190">
        <v>10019.700000000001</v>
      </c>
    </row>
    <row r="55" spans="1:10" ht="15.75" x14ac:dyDescent="0.25">
      <c r="A55" s="217" t="s">
        <v>158</v>
      </c>
      <c r="B55" s="213" t="s">
        <v>317</v>
      </c>
      <c r="C55" s="213" t="s">
        <v>159</v>
      </c>
      <c r="D55" s="213" t="s">
        <v>108</v>
      </c>
      <c r="E55" s="213" t="s">
        <v>376</v>
      </c>
      <c r="F55" s="213" t="s">
        <v>376</v>
      </c>
      <c r="G55" s="213" t="s">
        <v>376</v>
      </c>
      <c r="H55" s="216">
        <f>H56</f>
        <v>7031.5</v>
      </c>
      <c r="I55" s="216">
        <f t="shared" ref="I55:J55" si="6">I56</f>
        <v>8436.3000000000011</v>
      </c>
      <c r="J55" s="216">
        <f t="shared" si="6"/>
        <v>7937.7</v>
      </c>
    </row>
    <row r="56" spans="1:10" ht="15.75" x14ac:dyDescent="0.25">
      <c r="A56" s="217" t="s">
        <v>160</v>
      </c>
      <c r="B56" s="213" t="s">
        <v>317</v>
      </c>
      <c r="C56" s="213" t="s">
        <v>159</v>
      </c>
      <c r="D56" s="213" t="s">
        <v>142</v>
      </c>
      <c r="E56" s="213" t="s">
        <v>376</v>
      </c>
      <c r="F56" s="213" t="s">
        <v>376</v>
      </c>
      <c r="G56" s="213" t="s">
        <v>376</v>
      </c>
      <c r="H56" s="216">
        <f>H57+H58+H59+H60+H61+H62+H63+H64+H65+H66</f>
        <v>7031.5</v>
      </c>
      <c r="I56" s="216">
        <f t="shared" ref="I56:J56" si="7">I57+I58+I59+I60+I61+I62</f>
        <v>8436.3000000000011</v>
      </c>
      <c r="J56" s="216">
        <f t="shared" si="7"/>
        <v>7937.7</v>
      </c>
    </row>
    <row r="57" spans="1:10" ht="78.75" x14ac:dyDescent="0.25">
      <c r="A57" s="217" t="s">
        <v>419</v>
      </c>
      <c r="B57" s="213" t="s">
        <v>317</v>
      </c>
      <c r="C57" s="213" t="s">
        <v>159</v>
      </c>
      <c r="D57" s="213" t="s">
        <v>142</v>
      </c>
      <c r="E57" s="213" t="s">
        <v>420</v>
      </c>
      <c r="F57" s="213" t="s">
        <v>323</v>
      </c>
      <c r="G57" s="213" t="s">
        <v>324</v>
      </c>
      <c r="H57" s="218">
        <v>1620.5</v>
      </c>
      <c r="I57" s="218">
        <v>1750.7</v>
      </c>
      <c r="J57" s="218">
        <v>1232.3</v>
      </c>
    </row>
    <row r="58" spans="1:10" ht="78.75" x14ac:dyDescent="0.25">
      <c r="A58" s="217" t="s">
        <v>356</v>
      </c>
      <c r="B58" s="213" t="s">
        <v>317</v>
      </c>
      <c r="C58" s="213" t="s">
        <v>159</v>
      </c>
      <c r="D58" s="213" t="s">
        <v>142</v>
      </c>
      <c r="E58" s="213" t="s">
        <v>357</v>
      </c>
      <c r="F58" s="213" t="s">
        <v>320</v>
      </c>
      <c r="G58" s="213" t="s">
        <v>335</v>
      </c>
      <c r="H58" s="218">
        <v>699.5</v>
      </c>
      <c r="I58" s="218">
        <v>0</v>
      </c>
      <c r="J58" s="218">
        <v>0</v>
      </c>
    </row>
    <row r="59" spans="1:10" ht="78.75" x14ac:dyDescent="0.25">
      <c r="A59" s="217" t="s">
        <v>358</v>
      </c>
      <c r="B59" s="213" t="s">
        <v>317</v>
      </c>
      <c r="C59" s="213" t="s">
        <v>159</v>
      </c>
      <c r="D59" s="213" t="s">
        <v>142</v>
      </c>
      <c r="E59" s="213" t="s">
        <v>359</v>
      </c>
      <c r="F59" s="213" t="s">
        <v>320</v>
      </c>
      <c r="G59" s="213" t="s">
        <v>335</v>
      </c>
      <c r="H59" s="218">
        <v>1935.4</v>
      </c>
      <c r="I59" s="218">
        <v>6685.6</v>
      </c>
      <c r="J59" s="218">
        <v>6705.4</v>
      </c>
    </row>
    <row r="60" spans="1:10" ht="78.75" x14ac:dyDescent="0.25">
      <c r="A60" s="217" t="s">
        <v>360</v>
      </c>
      <c r="B60" s="213" t="s">
        <v>317</v>
      </c>
      <c r="C60" s="213" t="s">
        <v>159</v>
      </c>
      <c r="D60" s="213" t="s">
        <v>142</v>
      </c>
      <c r="E60" s="213" t="s">
        <v>359</v>
      </c>
      <c r="F60" s="213" t="s">
        <v>320</v>
      </c>
      <c r="G60" s="213" t="s">
        <v>336</v>
      </c>
      <c r="H60" s="218">
        <v>90</v>
      </c>
      <c r="I60" s="218">
        <v>0</v>
      </c>
      <c r="J60" s="218">
        <v>0</v>
      </c>
    </row>
    <row r="61" spans="1:10" ht="78.75" x14ac:dyDescent="0.25">
      <c r="A61" s="217" t="s">
        <v>361</v>
      </c>
      <c r="B61" s="213" t="s">
        <v>317</v>
      </c>
      <c r="C61" s="213" t="s">
        <v>159</v>
      </c>
      <c r="D61" s="213" t="s">
        <v>142</v>
      </c>
      <c r="E61" s="213" t="s">
        <v>359</v>
      </c>
      <c r="F61" s="213" t="s">
        <v>320</v>
      </c>
      <c r="G61" s="213" t="s">
        <v>337</v>
      </c>
      <c r="H61" s="218">
        <v>613.4</v>
      </c>
      <c r="I61" s="218">
        <v>0</v>
      </c>
      <c r="J61" s="218">
        <v>0</v>
      </c>
    </row>
    <row r="62" spans="1:10" ht="78.75" x14ac:dyDescent="0.25">
      <c r="A62" s="217" t="s">
        <v>362</v>
      </c>
      <c r="B62" s="213" t="s">
        <v>317</v>
      </c>
      <c r="C62" s="213" t="s">
        <v>159</v>
      </c>
      <c r="D62" s="213" t="s">
        <v>142</v>
      </c>
      <c r="E62" s="213" t="s">
        <v>359</v>
      </c>
      <c r="F62" s="213" t="s">
        <v>323</v>
      </c>
      <c r="G62" s="213" t="s">
        <v>324</v>
      </c>
      <c r="H62" s="218">
        <v>0</v>
      </c>
      <c r="I62" s="218">
        <v>0</v>
      </c>
      <c r="J62" s="218">
        <v>0</v>
      </c>
    </row>
    <row r="63" spans="1:10" ht="94.5" x14ac:dyDescent="0.25">
      <c r="A63" s="219" t="s">
        <v>274</v>
      </c>
      <c r="B63" s="213" t="s">
        <v>317</v>
      </c>
      <c r="C63" s="220" t="s">
        <v>159</v>
      </c>
      <c r="D63" s="220" t="s">
        <v>142</v>
      </c>
      <c r="E63" s="86" t="s">
        <v>167</v>
      </c>
      <c r="F63" s="86">
        <v>244</v>
      </c>
      <c r="G63" s="221"/>
      <c r="H63" s="97">
        <v>159.30000000000001</v>
      </c>
      <c r="I63" s="218">
        <v>0</v>
      </c>
      <c r="J63" s="218">
        <v>0</v>
      </c>
    </row>
    <row r="64" spans="1:10" ht="94.5" x14ac:dyDescent="0.25">
      <c r="A64" s="219" t="s">
        <v>275</v>
      </c>
      <c r="B64" s="213" t="s">
        <v>317</v>
      </c>
      <c r="C64" s="220" t="s">
        <v>159</v>
      </c>
      <c r="D64" s="220" t="s">
        <v>142</v>
      </c>
      <c r="E64" s="86" t="s">
        <v>167</v>
      </c>
      <c r="F64" s="86">
        <v>244</v>
      </c>
      <c r="G64" s="221"/>
      <c r="H64" s="97">
        <v>229.1</v>
      </c>
      <c r="I64" s="218">
        <v>0</v>
      </c>
      <c r="J64" s="218">
        <v>0</v>
      </c>
    </row>
    <row r="65" spans="1:10" ht="94.5" x14ac:dyDescent="0.25">
      <c r="A65" s="219" t="s">
        <v>276</v>
      </c>
      <c r="B65" s="213" t="s">
        <v>317</v>
      </c>
      <c r="C65" s="220" t="s">
        <v>159</v>
      </c>
      <c r="D65" s="220" t="s">
        <v>142</v>
      </c>
      <c r="E65" s="86" t="s">
        <v>167</v>
      </c>
      <c r="F65" s="86">
        <v>244</v>
      </c>
      <c r="G65" s="221"/>
      <c r="H65" s="97">
        <v>184.3</v>
      </c>
      <c r="I65" s="218">
        <v>0</v>
      </c>
      <c r="J65" s="218">
        <v>0</v>
      </c>
    </row>
    <row r="66" spans="1:10" ht="63" x14ac:dyDescent="0.25">
      <c r="A66" s="219" t="s">
        <v>442</v>
      </c>
      <c r="B66" s="213" t="s">
        <v>317</v>
      </c>
      <c r="C66" s="220" t="s">
        <v>159</v>
      </c>
      <c r="D66" s="220" t="s">
        <v>142</v>
      </c>
      <c r="E66" s="86">
        <v>2120275350</v>
      </c>
      <c r="F66" s="86">
        <v>244</v>
      </c>
      <c r="G66" s="221"/>
      <c r="H66" s="97">
        <v>1500</v>
      </c>
      <c r="I66" s="218">
        <v>1500</v>
      </c>
      <c r="J66" s="218">
        <v>0</v>
      </c>
    </row>
    <row r="67" spans="1:10" ht="15.75" x14ac:dyDescent="0.25">
      <c r="A67" s="217" t="s">
        <v>168</v>
      </c>
      <c r="B67" s="213" t="s">
        <v>317</v>
      </c>
      <c r="C67" s="213" t="s">
        <v>169</v>
      </c>
      <c r="D67" s="213" t="s">
        <v>108</v>
      </c>
      <c r="E67" s="213" t="s">
        <v>376</v>
      </c>
      <c r="F67" s="213" t="s">
        <v>376</v>
      </c>
      <c r="G67" s="213" t="s">
        <v>376</v>
      </c>
      <c r="H67" s="216">
        <f>H69</f>
        <v>25</v>
      </c>
      <c r="I67" s="216">
        <v>0</v>
      </c>
      <c r="J67" s="216">
        <v>0</v>
      </c>
    </row>
    <row r="68" spans="1:10" ht="15.75" x14ac:dyDescent="0.25">
      <c r="A68" s="217" t="s">
        <v>170</v>
      </c>
      <c r="B68" s="213" t="s">
        <v>317</v>
      </c>
      <c r="C68" s="213" t="s">
        <v>169</v>
      </c>
      <c r="D68" s="213" t="s">
        <v>159</v>
      </c>
      <c r="E68" s="213" t="s">
        <v>376</v>
      </c>
      <c r="F68" s="213" t="s">
        <v>376</v>
      </c>
      <c r="G68" s="213" t="s">
        <v>376</v>
      </c>
      <c r="H68" s="216">
        <f>H69</f>
        <v>25</v>
      </c>
      <c r="I68" s="216">
        <v>0</v>
      </c>
      <c r="J68" s="216">
        <v>0</v>
      </c>
    </row>
    <row r="69" spans="1:10" ht="78.75" x14ac:dyDescent="0.25">
      <c r="A69" s="217" t="s">
        <v>344</v>
      </c>
      <c r="B69" s="213" t="s">
        <v>317</v>
      </c>
      <c r="C69" s="213" t="s">
        <v>169</v>
      </c>
      <c r="D69" s="213" t="s">
        <v>159</v>
      </c>
      <c r="E69" s="213" t="s">
        <v>345</v>
      </c>
      <c r="F69" s="213" t="s">
        <v>320</v>
      </c>
      <c r="G69" s="213" t="s">
        <v>321</v>
      </c>
      <c r="H69" s="218">
        <v>25</v>
      </c>
      <c r="I69" s="218">
        <v>0</v>
      </c>
      <c r="J69" s="218">
        <v>0</v>
      </c>
    </row>
    <row r="70" spans="1:10" ht="15.75" x14ac:dyDescent="0.25">
      <c r="A70" s="217" t="s">
        <v>171</v>
      </c>
      <c r="B70" s="213" t="s">
        <v>317</v>
      </c>
      <c r="C70" s="213" t="s">
        <v>172</v>
      </c>
      <c r="D70" s="213" t="s">
        <v>108</v>
      </c>
      <c r="E70" s="213" t="s">
        <v>376</v>
      </c>
      <c r="F70" s="213" t="s">
        <v>376</v>
      </c>
      <c r="G70" s="213" t="s">
        <v>376</v>
      </c>
      <c r="H70" s="216">
        <f>H71</f>
        <v>11291.7</v>
      </c>
      <c r="I70" s="216">
        <f t="shared" ref="I70:J70" si="8">I71</f>
        <v>9580.4000000000015</v>
      </c>
      <c r="J70" s="216">
        <f t="shared" si="8"/>
        <v>9312.7000000000007</v>
      </c>
    </row>
    <row r="71" spans="1:10" ht="15.75" x14ac:dyDescent="0.25">
      <c r="A71" s="217" t="s">
        <v>173</v>
      </c>
      <c r="B71" s="213" t="s">
        <v>317</v>
      </c>
      <c r="C71" s="213" t="s">
        <v>172</v>
      </c>
      <c r="D71" s="213" t="s">
        <v>107</v>
      </c>
      <c r="E71" s="213" t="s">
        <v>376</v>
      </c>
      <c r="F71" s="213" t="s">
        <v>376</v>
      </c>
      <c r="G71" s="213" t="s">
        <v>376</v>
      </c>
      <c r="H71" s="216">
        <f>H73+H74+H75+H76+H77+H78+H79+H80+H81+H82+H83+H84+H85+H86+H87+H88</f>
        <v>11291.7</v>
      </c>
      <c r="I71" s="216">
        <f t="shared" ref="I71:J71" si="9">I73+I74+I75+I76+I77+I78+I79+I80+I81+I82+I83+I84+I85+I86+I87+I88</f>
        <v>9580.4000000000015</v>
      </c>
      <c r="J71" s="216">
        <f t="shared" si="9"/>
        <v>9312.7000000000007</v>
      </c>
    </row>
    <row r="72" spans="1:10" ht="78.75" x14ac:dyDescent="0.25">
      <c r="A72" s="217" t="s">
        <v>363</v>
      </c>
      <c r="B72" s="213" t="s">
        <v>317</v>
      </c>
      <c r="C72" s="213" t="s">
        <v>172</v>
      </c>
      <c r="D72" s="213" t="s">
        <v>107</v>
      </c>
      <c r="E72" s="213" t="s">
        <v>364</v>
      </c>
      <c r="F72" s="213" t="s">
        <v>365</v>
      </c>
      <c r="G72" s="213" t="s">
        <v>366</v>
      </c>
      <c r="H72" s="218">
        <f>H73+H75</f>
        <v>8228.2000000000007</v>
      </c>
      <c r="I72" s="218">
        <v>0</v>
      </c>
      <c r="J72" s="218">
        <v>0</v>
      </c>
    </row>
    <row r="73" spans="1:10" ht="63" x14ac:dyDescent="0.25">
      <c r="A73" s="217" t="s">
        <v>421</v>
      </c>
      <c r="B73" s="213" t="s">
        <v>317</v>
      </c>
      <c r="C73" s="213" t="s">
        <v>172</v>
      </c>
      <c r="D73" s="213" t="s">
        <v>107</v>
      </c>
      <c r="E73" s="213" t="s">
        <v>364</v>
      </c>
      <c r="F73" s="213" t="s">
        <v>365</v>
      </c>
      <c r="G73" s="213" t="s">
        <v>328</v>
      </c>
      <c r="H73" s="218">
        <v>6319.7</v>
      </c>
      <c r="I73" s="218">
        <v>6600</v>
      </c>
      <c r="J73" s="218">
        <v>6865</v>
      </c>
    </row>
    <row r="74" spans="1:10" ht="78.75" x14ac:dyDescent="0.25">
      <c r="A74" s="217" t="s">
        <v>422</v>
      </c>
      <c r="B74" s="213" t="s">
        <v>317</v>
      </c>
      <c r="C74" s="213" t="s">
        <v>172</v>
      </c>
      <c r="D74" s="213" t="s">
        <v>107</v>
      </c>
      <c r="E74" s="213" t="s">
        <v>364</v>
      </c>
      <c r="F74" s="213" t="s">
        <v>365</v>
      </c>
      <c r="G74" s="213" t="s">
        <v>331</v>
      </c>
      <c r="H74" s="218">
        <v>0</v>
      </c>
      <c r="I74" s="218">
        <v>0</v>
      </c>
      <c r="J74" s="218">
        <v>0</v>
      </c>
    </row>
    <row r="75" spans="1:10" ht="94.5" x14ac:dyDescent="0.25">
      <c r="A75" s="217" t="s">
        <v>423</v>
      </c>
      <c r="B75" s="213" t="s">
        <v>317</v>
      </c>
      <c r="C75" s="213" t="s">
        <v>172</v>
      </c>
      <c r="D75" s="213" t="s">
        <v>107</v>
      </c>
      <c r="E75" s="213" t="s">
        <v>364</v>
      </c>
      <c r="F75" s="213" t="s">
        <v>424</v>
      </c>
      <c r="G75" s="213" t="s">
        <v>331</v>
      </c>
      <c r="H75" s="218">
        <v>1908.5</v>
      </c>
      <c r="I75" s="218">
        <v>1993.2</v>
      </c>
      <c r="J75" s="218">
        <v>2074</v>
      </c>
    </row>
    <row r="76" spans="1:10" ht="78.75" x14ac:dyDescent="0.25">
      <c r="A76" s="217" t="s">
        <v>425</v>
      </c>
      <c r="B76" s="213" t="s">
        <v>317</v>
      </c>
      <c r="C76" s="213" t="s">
        <v>172</v>
      </c>
      <c r="D76" s="213" t="s">
        <v>107</v>
      </c>
      <c r="E76" s="213" t="s">
        <v>364</v>
      </c>
      <c r="F76" s="213" t="s">
        <v>320</v>
      </c>
      <c r="G76" s="213" t="s">
        <v>324</v>
      </c>
      <c r="H76" s="218">
        <v>35.5</v>
      </c>
      <c r="I76" s="218">
        <v>0</v>
      </c>
      <c r="J76" s="218">
        <v>0</v>
      </c>
    </row>
    <row r="77" spans="1:10" ht="78.75" x14ac:dyDescent="0.25">
      <c r="A77" s="217" t="s">
        <v>426</v>
      </c>
      <c r="B77" s="213" t="s">
        <v>317</v>
      </c>
      <c r="C77" s="213" t="s">
        <v>172</v>
      </c>
      <c r="D77" s="213" t="s">
        <v>107</v>
      </c>
      <c r="E77" s="213" t="s">
        <v>364</v>
      </c>
      <c r="F77" s="213" t="s">
        <v>320</v>
      </c>
      <c r="G77" s="213" t="s">
        <v>335</v>
      </c>
      <c r="H77" s="218">
        <v>1718.5</v>
      </c>
      <c r="I77" s="218">
        <v>987.2</v>
      </c>
      <c r="J77" s="218">
        <v>373.7</v>
      </c>
    </row>
    <row r="78" spans="1:10" ht="78.75" x14ac:dyDescent="0.25">
      <c r="A78" s="217" t="s">
        <v>427</v>
      </c>
      <c r="B78" s="213" t="s">
        <v>317</v>
      </c>
      <c r="C78" s="213" t="s">
        <v>172</v>
      </c>
      <c r="D78" s="213" t="s">
        <v>107</v>
      </c>
      <c r="E78" s="213" t="s">
        <v>364</v>
      </c>
      <c r="F78" s="213" t="s">
        <v>320</v>
      </c>
      <c r="G78" s="213" t="s">
        <v>321</v>
      </c>
      <c r="H78" s="218">
        <v>350</v>
      </c>
      <c r="I78" s="218">
        <v>0</v>
      </c>
      <c r="J78" s="218">
        <v>0</v>
      </c>
    </row>
    <row r="79" spans="1:10" ht="78.75" x14ac:dyDescent="0.25">
      <c r="A79" s="217" t="s">
        <v>428</v>
      </c>
      <c r="B79" s="213" t="s">
        <v>317</v>
      </c>
      <c r="C79" s="213" t="s">
        <v>172</v>
      </c>
      <c r="D79" s="213" t="s">
        <v>107</v>
      </c>
      <c r="E79" s="213" t="s">
        <v>364</v>
      </c>
      <c r="F79" s="213" t="s">
        <v>320</v>
      </c>
      <c r="G79" s="213" t="s">
        <v>336</v>
      </c>
      <c r="H79" s="218">
        <v>100</v>
      </c>
      <c r="I79" s="218">
        <v>0</v>
      </c>
      <c r="J79" s="218">
        <v>0</v>
      </c>
    </row>
    <row r="80" spans="1:10" ht="78.75" x14ac:dyDescent="0.25">
      <c r="A80" s="217" t="s">
        <v>429</v>
      </c>
      <c r="B80" s="213" t="s">
        <v>317</v>
      </c>
      <c r="C80" s="213" t="s">
        <v>172</v>
      </c>
      <c r="D80" s="213" t="s">
        <v>107</v>
      </c>
      <c r="E80" s="213" t="s">
        <v>364</v>
      </c>
      <c r="F80" s="213" t="s">
        <v>320</v>
      </c>
      <c r="G80" s="213" t="s">
        <v>337</v>
      </c>
      <c r="H80" s="218">
        <v>200</v>
      </c>
      <c r="I80" s="218">
        <v>0</v>
      </c>
      <c r="J80" s="218">
        <v>0</v>
      </c>
    </row>
    <row r="81" spans="1:10" ht="63" x14ac:dyDescent="0.25">
      <c r="A81" s="217" t="s">
        <v>430</v>
      </c>
      <c r="B81" s="213" t="s">
        <v>317</v>
      </c>
      <c r="C81" s="213" t="s">
        <v>172</v>
      </c>
      <c r="D81" s="213" t="s">
        <v>107</v>
      </c>
      <c r="E81" s="213" t="s">
        <v>364</v>
      </c>
      <c r="F81" s="213" t="s">
        <v>323</v>
      </c>
      <c r="G81" s="213" t="s">
        <v>324</v>
      </c>
      <c r="H81" s="218">
        <v>470.5</v>
      </c>
      <c r="I81" s="218">
        <v>0</v>
      </c>
      <c r="J81" s="218">
        <v>0</v>
      </c>
    </row>
    <row r="82" spans="1:10" ht="78.75" x14ac:dyDescent="0.25">
      <c r="A82" s="217" t="s">
        <v>367</v>
      </c>
      <c r="B82" s="213" t="s">
        <v>317</v>
      </c>
      <c r="C82" s="213" t="s">
        <v>172</v>
      </c>
      <c r="D82" s="213" t="s">
        <v>107</v>
      </c>
      <c r="E82" s="213" t="s">
        <v>364</v>
      </c>
      <c r="F82" s="213" t="s">
        <v>368</v>
      </c>
      <c r="G82" s="213" t="s">
        <v>338</v>
      </c>
      <c r="H82" s="218">
        <v>0</v>
      </c>
      <c r="I82" s="218">
        <v>0</v>
      </c>
      <c r="J82" s="218">
        <v>0</v>
      </c>
    </row>
    <row r="83" spans="1:10" ht="78.75" x14ac:dyDescent="0.25">
      <c r="A83" s="217" t="s">
        <v>431</v>
      </c>
      <c r="B83" s="213" t="s">
        <v>317</v>
      </c>
      <c r="C83" s="213" t="s">
        <v>172</v>
      </c>
      <c r="D83" s="213" t="s">
        <v>107</v>
      </c>
      <c r="E83" s="213" t="s">
        <v>364</v>
      </c>
      <c r="F83" s="213" t="s">
        <v>259</v>
      </c>
      <c r="G83" s="213" t="s">
        <v>338</v>
      </c>
      <c r="H83" s="218">
        <v>24</v>
      </c>
      <c r="I83" s="218">
        <v>0</v>
      </c>
      <c r="J83" s="218">
        <v>0</v>
      </c>
    </row>
    <row r="84" spans="1:10" ht="63" x14ac:dyDescent="0.25">
      <c r="A84" s="217" t="s">
        <v>432</v>
      </c>
      <c r="B84" s="213" t="s">
        <v>317</v>
      </c>
      <c r="C84" s="213" t="s">
        <v>172</v>
      </c>
      <c r="D84" s="213" t="s">
        <v>107</v>
      </c>
      <c r="E84" s="213" t="s">
        <v>364</v>
      </c>
      <c r="F84" s="213" t="s">
        <v>258</v>
      </c>
      <c r="G84" s="213" t="s">
        <v>338</v>
      </c>
      <c r="H84" s="218">
        <v>5</v>
      </c>
      <c r="I84" s="218">
        <v>0</v>
      </c>
      <c r="J84" s="218">
        <v>0</v>
      </c>
    </row>
    <row r="85" spans="1:10" ht="78.75" x14ac:dyDescent="0.25">
      <c r="A85" s="217" t="s">
        <v>369</v>
      </c>
      <c r="B85" s="213" t="s">
        <v>317</v>
      </c>
      <c r="C85" s="213" t="s">
        <v>172</v>
      </c>
      <c r="D85" s="213" t="s">
        <v>107</v>
      </c>
      <c r="E85" s="213" t="s">
        <v>370</v>
      </c>
      <c r="F85" s="213" t="s">
        <v>320</v>
      </c>
      <c r="G85" s="213" t="s">
        <v>321</v>
      </c>
      <c r="H85" s="218">
        <v>0</v>
      </c>
      <c r="I85" s="218">
        <v>0</v>
      </c>
      <c r="J85" s="218">
        <v>0</v>
      </c>
    </row>
    <row r="86" spans="1:10" ht="94.5" x14ac:dyDescent="0.25">
      <c r="A86" s="217" t="s">
        <v>433</v>
      </c>
      <c r="B86" s="213" t="s">
        <v>317</v>
      </c>
      <c r="C86" s="213" t="s">
        <v>172</v>
      </c>
      <c r="D86" s="213" t="s">
        <v>107</v>
      </c>
      <c r="E86" s="213" t="s">
        <v>343</v>
      </c>
      <c r="F86" s="213" t="s">
        <v>320</v>
      </c>
      <c r="G86" s="213" t="s">
        <v>334</v>
      </c>
      <c r="H86" s="218">
        <v>70</v>
      </c>
      <c r="I86" s="218">
        <v>0</v>
      </c>
      <c r="J86" s="218">
        <v>0</v>
      </c>
    </row>
    <row r="87" spans="1:10" ht="94.5" x14ac:dyDescent="0.25">
      <c r="A87" s="217" t="s">
        <v>434</v>
      </c>
      <c r="B87" s="213" t="s">
        <v>317</v>
      </c>
      <c r="C87" s="213" t="s">
        <v>172</v>
      </c>
      <c r="D87" s="213" t="s">
        <v>107</v>
      </c>
      <c r="E87" s="213" t="s">
        <v>343</v>
      </c>
      <c r="F87" s="213" t="s">
        <v>320</v>
      </c>
      <c r="G87" s="213" t="s">
        <v>335</v>
      </c>
      <c r="H87" s="218">
        <v>20</v>
      </c>
      <c r="I87" s="218">
        <v>0</v>
      </c>
      <c r="J87" s="218">
        <v>0</v>
      </c>
    </row>
    <row r="88" spans="1:10" ht="94.5" x14ac:dyDescent="0.25">
      <c r="A88" s="217" t="s">
        <v>342</v>
      </c>
      <c r="B88" s="213" t="s">
        <v>317</v>
      </c>
      <c r="C88" s="213" t="s">
        <v>172</v>
      </c>
      <c r="D88" s="213" t="s">
        <v>107</v>
      </c>
      <c r="E88" s="213" t="s">
        <v>343</v>
      </c>
      <c r="F88" s="213" t="s">
        <v>320</v>
      </c>
      <c r="G88" s="213" t="s">
        <v>321</v>
      </c>
      <c r="H88" s="218">
        <v>70</v>
      </c>
      <c r="I88" s="218">
        <v>0</v>
      </c>
      <c r="J88" s="218">
        <v>0</v>
      </c>
    </row>
    <row r="89" spans="1:10" ht="15.75" x14ac:dyDescent="0.25">
      <c r="A89" s="217" t="s">
        <v>182</v>
      </c>
      <c r="B89" s="213" t="s">
        <v>317</v>
      </c>
      <c r="C89" s="213" t="s">
        <v>249</v>
      </c>
      <c r="D89" s="213" t="s">
        <v>108</v>
      </c>
      <c r="E89" s="213" t="s">
        <v>376</v>
      </c>
      <c r="F89" s="213" t="s">
        <v>376</v>
      </c>
      <c r="G89" s="213" t="s">
        <v>376</v>
      </c>
      <c r="H89" s="216">
        <v>136.19999999999999</v>
      </c>
      <c r="I89" s="216">
        <v>136.19999999999999</v>
      </c>
      <c r="J89" s="216">
        <v>136.19999999999999</v>
      </c>
    </row>
    <row r="90" spans="1:10" ht="15.75" x14ac:dyDescent="0.25">
      <c r="A90" s="217" t="s">
        <v>183</v>
      </c>
      <c r="B90" s="213" t="s">
        <v>317</v>
      </c>
      <c r="C90" s="213" t="s">
        <v>249</v>
      </c>
      <c r="D90" s="213" t="s">
        <v>107</v>
      </c>
      <c r="E90" s="213" t="s">
        <v>376</v>
      </c>
      <c r="F90" s="213" t="s">
        <v>376</v>
      </c>
      <c r="G90" s="213" t="s">
        <v>376</v>
      </c>
      <c r="H90" s="216">
        <f>H91+H92</f>
        <v>136.19999999999999</v>
      </c>
      <c r="I90" s="216">
        <v>136.19999999999999</v>
      </c>
      <c r="J90" s="216">
        <v>136.19999999999999</v>
      </c>
    </row>
    <row r="91" spans="1:10" ht="63" x14ac:dyDescent="0.25">
      <c r="A91" s="217" t="s">
        <v>371</v>
      </c>
      <c r="B91" s="213" t="s">
        <v>317</v>
      </c>
      <c r="C91" s="213" t="s">
        <v>249</v>
      </c>
      <c r="D91" s="213" t="s">
        <v>107</v>
      </c>
      <c r="E91" s="213" t="s">
        <v>372</v>
      </c>
      <c r="F91" s="213" t="s">
        <v>320</v>
      </c>
      <c r="G91" s="213" t="s">
        <v>336</v>
      </c>
      <c r="H91" s="218">
        <v>0</v>
      </c>
      <c r="I91" s="218">
        <v>0</v>
      </c>
      <c r="J91" s="218">
        <v>0</v>
      </c>
    </row>
    <row r="92" spans="1:10" ht="78.75" x14ac:dyDescent="0.25">
      <c r="A92" s="217" t="s">
        <v>435</v>
      </c>
      <c r="B92" s="213" t="s">
        <v>317</v>
      </c>
      <c r="C92" s="213" t="s">
        <v>249</v>
      </c>
      <c r="D92" s="213" t="s">
        <v>107</v>
      </c>
      <c r="E92" s="213" t="s">
        <v>372</v>
      </c>
      <c r="F92" s="213" t="s">
        <v>436</v>
      </c>
      <c r="G92" s="213" t="s">
        <v>437</v>
      </c>
      <c r="H92" s="218">
        <v>136.19999999999999</v>
      </c>
      <c r="I92" s="218">
        <v>225</v>
      </c>
      <c r="J92" s="218">
        <v>225</v>
      </c>
    </row>
    <row r="93" spans="1:10" ht="15.75" x14ac:dyDescent="0.25">
      <c r="A93" s="217" t="s">
        <v>187</v>
      </c>
      <c r="B93" s="213" t="s">
        <v>317</v>
      </c>
      <c r="C93" s="213" t="s">
        <v>247</v>
      </c>
      <c r="D93" s="213" t="s">
        <v>108</v>
      </c>
      <c r="E93" s="213" t="s">
        <v>376</v>
      </c>
      <c r="F93" s="213" t="s">
        <v>376</v>
      </c>
      <c r="G93" s="213" t="s">
        <v>376</v>
      </c>
      <c r="H93" s="216">
        <v>50</v>
      </c>
      <c r="I93" s="216">
        <v>0</v>
      </c>
      <c r="J93" s="216">
        <v>0</v>
      </c>
    </row>
    <row r="94" spans="1:10" ht="15.75" x14ac:dyDescent="0.25">
      <c r="A94" s="217" t="s">
        <v>188</v>
      </c>
      <c r="B94" s="213" t="s">
        <v>317</v>
      </c>
      <c r="C94" s="213" t="s">
        <v>247</v>
      </c>
      <c r="D94" s="213" t="s">
        <v>140</v>
      </c>
      <c r="E94" s="213" t="s">
        <v>376</v>
      </c>
      <c r="F94" s="213" t="s">
        <v>376</v>
      </c>
      <c r="G94" s="213" t="s">
        <v>376</v>
      </c>
      <c r="H94" s="216">
        <v>50</v>
      </c>
      <c r="I94" s="216">
        <v>0</v>
      </c>
      <c r="J94" s="216">
        <v>0</v>
      </c>
    </row>
    <row r="95" spans="1:10" ht="78.75" x14ac:dyDescent="0.25">
      <c r="A95" s="217" t="s">
        <v>373</v>
      </c>
      <c r="B95" s="213" t="s">
        <v>317</v>
      </c>
      <c r="C95" s="213" t="s">
        <v>247</v>
      </c>
      <c r="D95" s="213" t="s">
        <v>140</v>
      </c>
      <c r="E95" s="213" t="s">
        <v>374</v>
      </c>
      <c r="F95" s="213" t="s">
        <v>320</v>
      </c>
      <c r="G95" s="213" t="s">
        <v>321</v>
      </c>
      <c r="H95" s="218">
        <v>50</v>
      </c>
      <c r="I95" s="218">
        <v>0</v>
      </c>
      <c r="J95" s="218">
        <v>0</v>
      </c>
    </row>
    <row r="96" spans="1:10" ht="15.75" x14ac:dyDescent="0.25">
      <c r="A96" s="217" t="s">
        <v>192</v>
      </c>
      <c r="B96" s="213" t="s">
        <v>317</v>
      </c>
      <c r="C96" s="213" t="s">
        <v>438</v>
      </c>
      <c r="D96" s="213" t="s">
        <v>108</v>
      </c>
      <c r="E96" s="213" t="s">
        <v>376</v>
      </c>
      <c r="F96" s="213" t="s">
        <v>376</v>
      </c>
      <c r="G96" s="213" t="s">
        <v>376</v>
      </c>
      <c r="H96" s="216">
        <v>6</v>
      </c>
      <c r="I96" s="216">
        <v>0</v>
      </c>
      <c r="J96" s="216">
        <v>0</v>
      </c>
    </row>
    <row r="97" spans="1:10" ht="15.75" x14ac:dyDescent="0.25">
      <c r="A97" s="217" t="s">
        <v>193</v>
      </c>
      <c r="B97" s="213" t="s">
        <v>317</v>
      </c>
      <c r="C97" s="213" t="s">
        <v>438</v>
      </c>
      <c r="D97" s="213" t="s">
        <v>109</v>
      </c>
      <c r="E97" s="213" t="s">
        <v>376</v>
      </c>
      <c r="F97" s="213" t="s">
        <v>376</v>
      </c>
      <c r="G97" s="213" t="s">
        <v>376</v>
      </c>
      <c r="H97" s="216">
        <v>6</v>
      </c>
      <c r="I97" s="216">
        <v>0</v>
      </c>
      <c r="J97" s="216">
        <v>0</v>
      </c>
    </row>
    <row r="98" spans="1:10" ht="63" x14ac:dyDescent="0.25">
      <c r="A98" s="217" t="s">
        <v>439</v>
      </c>
      <c r="B98" s="213" t="s">
        <v>317</v>
      </c>
      <c r="C98" s="213" t="s">
        <v>438</v>
      </c>
      <c r="D98" s="213" t="s">
        <v>109</v>
      </c>
      <c r="E98" s="213" t="s">
        <v>440</v>
      </c>
      <c r="F98" s="213" t="s">
        <v>320</v>
      </c>
      <c r="G98" s="213" t="s">
        <v>321</v>
      </c>
      <c r="H98" s="218">
        <v>6</v>
      </c>
      <c r="I98" s="218">
        <v>0</v>
      </c>
      <c r="J98" s="218">
        <v>0</v>
      </c>
    </row>
    <row r="99" spans="1:10" ht="15.75" x14ac:dyDescent="0.25">
      <c r="A99" s="217" t="s">
        <v>375</v>
      </c>
      <c r="B99" s="213" t="s">
        <v>376</v>
      </c>
      <c r="C99" s="213" t="s">
        <v>376</v>
      </c>
      <c r="D99" s="213" t="s">
        <v>376</v>
      </c>
      <c r="E99" s="213" t="s">
        <v>376</v>
      </c>
      <c r="F99" s="213" t="s">
        <v>376</v>
      </c>
      <c r="G99" s="213" t="s">
        <v>376</v>
      </c>
      <c r="H99" s="216">
        <f>H16+H47+H52+H55+H67+H70+H89+H93+H96</f>
        <v>42852.2</v>
      </c>
      <c r="I99" s="216">
        <f>I16+I47+I52+I55+I67+I70+I89+I93+I96</f>
        <v>39289.700000000004</v>
      </c>
      <c r="J99" s="216">
        <f>J16+J47+J52+J55+J67+J70+J89+J93+J96</f>
        <v>38926.300000000003</v>
      </c>
    </row>
    <row r="102" spans="1:10" x14ac:dyDescent="0.25">
      <c r="A102" s="10" t="s">
        <v>265</v>
      </c>
      <c r="B102"/>
      <c r="C102"/>
      <c r="D102"/>
      <c r="E102"/>
    </row>
    <row r="103" spans="1:10" x14ac:dyDescent="0.25">
      <c r="A103" s="10" t="s">
        <v>269</v>
      </c>
      <c r="B103"/>
      <c r="C103"/>
      <c r="D103" t="s">
        <v>267</v>
      </c>
      <c r="E103"/>
    </row>
  </sheetData>
  <mergeCells count="16">
    <mergeCell ref="A10:I10"/>
    <mergeCell ref="A11:I11"/>
    <mergeCell ref="A12:A13"/>
    <mergeCell ref="B12:B13"/>
    <mergeCell ref="C12:G12"/>
    <mergeCell ref="H12:J12"/>
    <mergeCell ref="G6:I6"/>
    <mergeCell ref="B7:I7"/>
    <mergeCell ref="A8:A9"/>
    <mergeCell ref="B8:I8"/>
    <mergeCell ref="B9:I9"/>
    <mergeCell ref="G1:I1"/>
    <mergeCell ref="G2:I2"/>
    <mergeCell ref="G3:I3"/>
    <mergeCell ref="G4:I4"/>
    <mergeCell ref="G5:I5"/>
  </mergeCells>
  <pageMargins left="0.7" right="0.7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workbookViewId="0">
      <selection activeCell="A2" sqref="A2:L12"/>
    </sheetView>
  </sheetViews>
  <sheetFormatPr defaultRowHeight="15" x14ac:dyDescent="0.25"/>
  <cols>
    <col min="1" max="1" width="101.28515625" customWidth="1"/>
    <col min="2" max="2" width="7.140625" customWidth="1"/>
    <col min="3" max="3" width="7.5703125" customWidth="1"/>
    <col min="4" max="4" width="8.7109375" customWidth="1"/>
    <col min="5" max="5" width="17.85546875" customWidth="1"/>
    <col min="7" max="7" width="12.28515625" hidden="1" customWidth="1"/>
    <col min="8" max="10" width="14.140625" style="55" customWidth="1"/>
    <col min="11" max="11" width="17.140625" hidden="1" customWidth="1"/>
    <col min="12" max="12" width="13.5703125" hidden="1" customWidth="1"/>
    <col min="13" max="13" width="0" hidden="1" customWidth="1"/>
    <col min="14" max="15" width="10" bestFit="1" customWidth="1"/>
  </cols>
  <sheetData>
    <row r="1" spans="1:13" ht="18.75" x14ac:dyDescent="0.25">
      <c r="A1" s="20"/>
      <c r="B1" s="288"/>
      <c r="C1" s="288"/>
      <c r="D1" s="288"/>
      <c r="E1" s="288"/>
      <c r="F1" s="288"/>
      <c r="G1" s="288"/>
      <c r="H1" s="288"/>
      <c r="I1" s="288"/>
      <c r="J1" s="51"/>
    </row>
    <row r="2" spans="1:13" ht="18.75" customHeight="1" x14ac:dyDescent="0.25">
      <c r="A2" s="135"/>
      <c r="B2" s="136"/>
      <c r="C2" s="136"/>
      <c r="D2" s="271" t="s">
        <v>291</v>
      </c>
      <c r="E2" s="271"/>
      <c r="F2" s="271"/>
      <c r="G2" s="271"/>
      <c r="H2" s="271"/>
      <c r="I2" s="271"/>
      <c r="J2" s="271"/>
      <c r="K2" s="271"/>
      <c r="L2" s="271"/>
    </row>
    <row r="3" spans="1:13" ht="30" customHeight="1" x14ac:dyDescent="0.25">
      <c r="A3" s="135"/>
      <c r="B3" s="136"/>
      <c r="C3" s="136"/>
      <c r="D3" s="272" t="s">
        <v>96</v>
      </c>
      <c r="E3" s="272"/>
      <c r="F3" s="272"/>
      <c r="G3" s="272"/>
      <c r="H3" s="272"/>
      <c r="I3" s="272"/>
      <c r="J3" s="272"/>
      <c r="K3" s="272"/>
      <c r="L3" s="272"/>
    </row>
    <row r="4" spans="1:13" ht="18.75" x14ac:dyDescent="0.25">
      <c r="A4" s="135"/>
      <c r="B4" s="136"/>
      <c r="C4" s="136"/>
      <c r="D4" s="272" t="s">
        <v>97</v>
      </c>
      <c r="E4" s="272"/>
      <c r="F4" s="272"/>
      <c r="G4" s="272"/>
      <c r="H4" s="272"/>
      <c r="I4" s="272"/>
      <c r="J4" s="272"/>
      <c r="K4" s="272"/>
      <c r="L4" s="272"/>
    </row>
    <row r="5" spans="1:13" ht="18.75" customHeight="1" x14ac:dyDescent="0.25">
      <c r="A5" s="135"/>
      <c r="B5" s="136"/>
      <c r="C5" s="136"/>
      <c r="D5" s="272" t="s">
        <v>270</v>
      </c>
      <c r="E5" s="272"/>
      <c r="F5" s="272"/>
      <c r="G5" s="272"/>
      <c r="H5" s="272"/>
      <c r="I5" s="272"/>
      <c r="J5" s="272"/>
      <c r="K5" s="272"/>
      <c r="L5" s="272"/>
    </row>
    <row r="6" spans="1:13" ht="18.75" customHeight="1" x14ac:dyDescent="0.25">
      <c r="A6" s="135"/>
      <c r="B6" s="136"/>
      <c r="C6" s="136"/>
      <c r="D6" s="272" t="s">
        <v>271</v>
      </c>
      <c r="E6" s="272"/>
      <c r="F6" s="272"/>
      <c r="G6" s="272"/>
      <c r="H6" s="272"/>
      <c r="I6" s="272"/>
      <c r="J6" s="272"/>
      <c r="K6" s="272"/>
      <c r="L6" s="272"/>
    </row>
    <row r="7" spans="1:13" ht="18.75" x14ac:dyDescent="0.25">
      <c r="A7" s="135"/>
      <c r="B7" s="136"/>
      <c r="C7" s="136"/>
      <c r="D7" s="272" t="s">
        <v>292</v>
      </c>
      <c r="E7" s="272"/>
      <c r="F7" s="272"/>
      <c r="G7" s="272"/>
      <c r="H7" s="272"/>
      <c r="I7" s="272"/>
      <c r="J7" s="272"/>
      <c r="K7" s="272"/>
      <c r="L7" s="272"/>
    </row>
    <row r="8" spans="1:13" ht="18.75" x14ac:dyDescent="0.25">
      <c r="A8" s="117"/>
      <c r="B8" s="277"/>
      <c r="C8" s="277"/>
      <c r="D8" s="277"/>
      <c r="E8" s="277"/>
      <c r="F8" s="277"/>
      <c r="G8" s="277"/>
      <c r="H8" s="277"/>
      <c r="I8" s="277"/>
      <c r="J8" s="277"/>
    </row>
    <row r="9" spans="1:13" ht="18.75" x14ac:dyDescent="0.25">
      <c r="A9" s="278"/>
      <c r="B9" s="279"/>
      <c r="C9" s="279"/>
      <c r="D9" s="279"/>
      <c r="E9" s="279"/>
      <c r="F9" s="279"/>
      <c r="G9" s="279"/>
      <c r="H9" s="279"/>
      <c r="I9" s="279"/>
      <c r="J9" s="279"/>
      <c r="K9" t="s">
        <v>290</v>
      </c>
    </row>
    <row r="10" spans="1:13" ht="18.75" x14ac:dyDescent="0.25">
      <c r="A10" s="278"/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3" ht="18.75" customHeight="1" x14ac:dyDescent="0.25">
      <c r="A11" s="280" t="s">
        <v>198</v>
      </c>
      <c r="B11" s="280"/>
      <c r="C11" s="280"/>
      <c r="D11" s="280"/>
      <c r="E11" s="280"/>
      <c r="F11" s="280"/>
      <c r="G11" s="280"/>
      <c r="H11" s="280"/>
      <c r="I11" s="280"/>
      <c r="J11" s="280"/>
    </row>
    <row r="12" spans="1:13" ht="18.75" customHeight="1" x14ac:dyDescent="0.25">
      <c r="A12" s="280" t="s">
        <v>289</v>
      </c>
      <c r="B12" s="280"/>
      <c r="C12" s="280"/>
      <c r="D12" s="280"/>
      <c r="E12" s="280"/>
      <c r="F12" s="280"/>
      <c r="G12" s="280"/>
      <c r="H12" s="280"/>
      <c r="I12" s="280"/>
      <c r="J12" s="280"/>
    </row>
    <row r="13" spans="1:13" ht="15.75" x14ac:dyDescent="0.25">
      <c r="A13" s="118"/>
      <c r="B13" s="119"/>
      <c r="C13" s="286"/>
      <c r="D13" s="286"/>
      <c r="E13" s="286"/>
      <c r="F13" s="286"/>
      <c r="G13" s="287"/>
      <c r="H13" s="287"/>
      <c r="I13" s="287"/>
      <c r="J13" s="287"/>
    </row>
    <row r="14" spans="1:13" ht="15.75" x14ac:dyDescent="0.25">
      <c r="A14" s="120" t="s">
        <v>75</v>
      </c>
      <c r="B14" s="49" t="s">
        <v>199</v>
      </c>
      <c r="C14" s="86" t="s">
        <v>102</v>
      </c>
      <c r="D14" s="86" t="s">
        <v>103</v>
      </c>
      <c r="E14" s="86" t="s">
        <v>104</v>
      </c>
      <c r="F14" s="49" t="s">
        <v>105</v>
      </c>
      <c r="G14" s="21" t="s">
        <v>200</v>
      </c>
      <c r="H14" s="88" t="s">
        <v>3</v>
      </c>
      <c r="I14" s="88" t="s">
        <v>4</v>
      </c>
      <c r="J14" s="88" t="s">
        <v>272</v>
      </c>
    </row>
    <row r="15" spans="1:13" ht="18.75" customHeight="1" x14ac:dyDescent="0.3">
      <c r="A15" s="121" t="s">
        <v>201</v>
      </c>
      <c r="B15" s="84">
        <v>951</v>
      </c>
      <c r="C15" s="84"/>
      <c r="D15" s="84"/>
      <c r="E15" s="84"/>
      <c r="F15" s="19"/>
      <c r="G15" s="98">
        <v>36207.800000000003</v>
      </c>
      <c r="H15" s="99" t="e">
        <f>H16+H36+H33</f>
        <v>#VALUE!</v>
      </c>
      <c r="I15" s="99" t="e">
        <f>I16+I36+I33</f>
        <v>#REF!</v>
      </c>
      <c r="J15" s="99" t="e">
        <f>J16+J36+J33</f>
        <v>#REF!</v>
      </c>
      <c r="K15" s="29" t="e">
        <f>H15-[1]Приложение3!I15</f>
        <v>#VALUE!</v>
      </c>
      <c r="L15" s="29" t="e">
        <f>I15-[1]Приложение3!J15</f>
        <v>#REF!</v>
      </c>
      <c r="M15" s="29" t="e">
        <f>J15-[1]Приложение3!K15</f>
        <v>#REF!</v>
      </c>
    </row>
    <row r="16" spans="1:13" ht="18.75" customHeight="1" x14ac:dyDescent="0.3">
      <c r="A16" s="121" t="s">
        <v>106</v>
      </c>
      <c r="B16" s="84">
        <v>951</v>
      </c>
      <c r="C16" s="83" t="s">
        <v>107</v>
      </c>
      <c r="D16" s="83" t="s">
        <v>108</v>
      </c>
      <c r="E16" s="84"/>
      <c r="F16" s="19"/>
      <c r="G16" s="98">
        <v>10055.4</v>
      </c>
      <c r="H16" s="99" t="e">
        <f>H17+H33+H36</f>
        <v>#VALUE!</v>
      </c>
      <c r="I16" s="99">
        <f t="shared" ref="I16:J16" si="0">I17</f>
        <v>17437</v>
      </c>
      <c r="J16" s="99">
        <f t="shared" si="0"/>
        <v>13311.5</v>
      </c>
      <c r="K16" s="29"/>
    </row>
    <row r="17" spans="1:13" ht="57.75" customHeight="1" x14ac:dyDescent="0.3">
      <c r="A17" s="116" t="s">
        <v>288</v>
      </c>
      <c r="B17" s="85">
        <v>951</v>
      </c>
      <c r="C17" s="82" t="s">
        <v>107</v>
      </c>
      <c r="D17" s="82" t="s">
        <v>109</v>
      </c>
      <c r="E17" s="85"/>
      <c r="F17" s="18"/>
      <c r="G17" s="100">
        <v>9257.7999999999993</v>
      </c>
      <c r="H17" s="101" t="e">
        <f>H18+H20+H26+H27+H28+H30</f>
        <v>#VALUE!</v>
      </c>
      <c r="I17" s="101">
        <f t="shared" ref="I17:J17" si="1">I18+I20+I26+I27+I28+I30</f>
        <v>17437</v>
      </c>
      <c r="J17" s="101">
        <f t="shared" si="1"/>
        <v>13311.5</v>
      </c>
      <c r="K17" s="29"/>
    </row>
    <row r="18" spans="1:13" ht="57.75" customHeight="1" x14ac:dyDescent="0.3">
      <c r="A18" s="116" t="s">
        <v>110</v>
      </c>
      <c r="B18" s="140">
        <v>951</v>
      </c>
      <c r="C18" s="82" t="s">
        <v>107</v>
      </c>
      <c r="D18" s="82" t="s">
        <v>109</v>
      </c>
      <c r="E18" s="85" t="s">
        <v>111</v>
      </c>
      <c r="F18" s="18"/>
      <c r="G18" s="102">
        <v>8283.5</v>
      </c>
      <c r="H18" s="101" t="str">
        <f>H19</f>
        <v/>
      </c>
      <c r="I18" s="101">
        <f t="shared" ref="I18:J18" si="2">I19</f>
        <v>13838.699999999999</v>
      </c>
      <c r="J18" s="101">
        <f t="shared" si="2"/>
        <v>10647.7</v>
      </c>
      <c r="K18" s="29"/>
    </row>
    <row r="19" spans="1:13" ht="57.75" customHeight="1" x14ac:dyDescent="0.3">
      <c r="A19" s="116" t="s">
        <v>112</v>
      </c>
      <c r="B19" s="140">
        <v>951</v>
      </c>
      <c r="C19" s="82" t="s">
        <v>107</v>
      </c>
      <c r="D19" s="82" t="s">
        <v>109</v>
      </c>
      <c r="E19" s="85" t="s">
        <v>111</v>
      </c>
      <c r="F19" s="18">
        <v>100</v>
      </c>
      <c r="G19" s="102">
        <v>8283.5</v>
      </c>
      <c r="H19" s="101" t="str">
        <f>Приложение3!G16</f>
        <v/>
      </c>
      <c r="I19" s="101">
        <f>Приложение3!H16</f>
        <v>13838.699999999999</v>
      </c>
      <c r="J19" s="101">
        <f>Приложение3!I16</f>
        <v>10647.7</v>
      </c>
      <c r="K19" s="29"/>
    </row>
    <row r="20" spans="1:13" ht="37.5" customHeight="1" x14ac:dyDescent="0.3">
      <c r="A20" s="116" t="s">
        <v>113</v>
      </c>
      <c r="B20" s="140">
        <v>951</v>
      </c>
      <c r="C20" s="82" t="s">
        <v>107</v>
      </c>
      <c r="D20" s="82" t="s">
        <v>109</v>
      </c>
      <c r="E20" s="85" t="s">
        <v>114</v>
      </c>
      <c r="F20" s="18"/>
      <c r="G20" s="100">
        <v>632.9</v>
      </c>
      <c r="H20" s="101" t="str">
        <f>H21</f>
        <v>213</v>
      </c>
      <c r="I20" s="101">
        <f t="shared" ref="I20:J20" si="3">I21</f>
        <v>2350</v>
      </c>
      <c r="J20" s="101">
        <f t="shared" si="3"/>
        <v>2563.8000000000002</v>
      </c>
      <c r="K20" s="29"/>
    </row>
    <row r="21" spans="1:13" ht="57.75" customHeight="1" x14ac:dyDescent="0.3">
      <c r="A21" s="116" t="s">
        <v>115</v>
      </c>
      <c r="B21" s="140">
        <v>951</v>
      </c>
      <c r="C21" s="82" t="s">
        <v>107</v>
      </c>
      <c r="D21" s="82" t="s">
        <v>109</v>
      </c>
      <c r="E21" s="85" t="s">
        <v>114</v>
      </c>
      <c r="F21" s="18">
        <v>200</v>
      </c>
      <c r="G21" s="100">
        <v>620.6</v>
      </c>
      <c r="H21" s="101" t="str">
        <f>Приложение3!G22</f>
        <v>213</v>
      </c>
      <c r="I21" s="101">
        <f>Приложение3!H22</f>
        <v>2350</v>
      </c>
      <c r="J21" s="101">
        <f>Приложение3!I22</f>
        <v>2563.8000000000002</v>
      </c>
      <c r="K21" s="29"/>
    </row>
    <row r="22" spans="1:13" ht="57.75" customHeight="1" x14ac:dyDescent="0.3">
      <c r="A22" s="116" t="s">
        <v>115</v>
      </c>
      <c r="B22" s="140">
        <v>951</v>
      </c>
      <c r="C22" s="82" t="s">
        <v>107</v>
      </c>
      <c r="D22" s="82" t="s">
        <v>109</v>
      </c>
      <c r="E22" s="85" t="s">
        <v>246</v>
      </c>
      <c r="F22" s="18">
        <v>200</v>
      </c>
      <c r="G22" s="100">
        <v>620.6</v>
      </c>
      <c r="H22" s="101" t="str">
        <f>Приложение3!G22</f>
        <v>213</v>
      </c>
      <c r="I22" s="101">
        <f>Приложение3!H22</f>
        <v>2350</v>
      </c>
      <c r="J22" s="101">
        <f>Приложение3!I22</f>
        <v>2563.8000000000002</v>
      </c>
      <c r="K22" s="29"/>
    </row>
    <row r="23" spans="1:13" ht="29.25" customHeight="1" x14ac:dyDescent="0.25">
      <c r="A23" s="87" t="s">
        <v>260</v>
      </c>
      <c r="B23" s="152">
        <v>951</v>
      </c>
      <c r="C23" s="112" t="s">
        <v>107</v>
      </c>
      <c r="D23" s="112" t="s">
        <v>109</v>
      </c>
      <c r="E23" s="112" t="s">
        <v>257</v>
      </c>
      <c r="F23" s="152">
        <v>247</v>
      </c>
      <c r="G23" s="153"/>
      <c r="H23" s="97">
        <f>H24</f>
        <v>380.9</v>
      </c>
      <c r="I23" s="97">
        <f>I24</f>
        <v>263.5</v>
      </c>
      <c r="J23" s="97">
        <f>J24</f>
        <v>275.3</v>
      </c>
      <c r="K23" s="29"/>
    </row>
    <row r="24" spans="1:13" ht="29.25" customHeight="1" x14ac:dyDescent="0.25">
      <c r="A24" s="87" t="s">
        <v>260</v>
      </c>
      <c r="B24" s="152">
        <v>951</v>
      </c>
      <c r="C24" s="112" t="s">
        <v>107</v>
      </c>
      <c r="D24" s="112" t="s">
        <v>109</v>
      </c>
      <c r="E24" s="112" t="s">
        <v>257</v>
      </c>
      <c r="F24" s="152">
        <v>247</v>
      </c>
      <c r="G24" s="153"/>
      <c r="H24" s="97">
        <v>380.9</v>
      </c>
      <c r="I24" s="95">
        <v>263.5</v>
      </c>
      <c r="J24" s="95">
        <v>275.3</v>
      </c>
      <c r="K24" s="29"/>
    </row>
    <row r="25" spans="1:13" ht="57.75" customHeight="1" x14ac:dyDescent="0.3">
      <c r="A25" s="116" t="s">
        <v>116</v>
      </c>
      <c r="B25" s="140">
        <v>951</v>
      </c>
      <c r="C25" s="82" t="s">
        <v>107</v>
      </c>
      <c r="D25" s="82" t="s">
        <v>109</v>
      </c>
      <c r="E25" s="85" t="s">
        <v>114</v>
      </c>
      <c r="F25" s="18">
        <v>200</v>
      </c>
      <c r="G25" s="100">
        <v>12.3</v>
      </c>
      <c r="H25" s="101"/>
      <c r="I25" s="101">
        <f t="shared" ref="I25:J25" si="4">I26</f>
        <v>100</v>
      </c>
      <c r="J25" s="101">
        <f t="shared" si="4"/>
        <v>100</v>
      </c>
      <c r="K25" s="29"/>
    </row>
    <row r="26" spans="1:13" ht="57.75" customHeight="1" x14ac:dyDescent="0.3">
      <c r="A26" s="116" t="s">
        <v>202</v>
      </c>
      <c r="B26" s="140">
        <v>951</v>
      </c>
      <c r="C26" s="82" t="s">
        <v>107</v>
      </c>
      <c r="D26" s="82" t="s">
        <v>109</v>
      </c>
      <c r="E26" s="85" t="s">
        <v>117</v>
      </c>
      <c r="F26" s="18">
        <v>240</v>
      </c>
      <c r="G26" s="100">
        <v>0.2</v>
      </c>
      <c r="H26" s="101" t="str">
        <f>Приложение3!G26</f>
        <v>310</v>
      </c>
      <c r="I26" s="101">
        <f>Приложение3!H26</f>
        <v>100</v>
      </c>
      <c r="J26" s="101">
        <f>Приложение3!I26</f>
        <v>100</v>
      </c>
      <c r="K26" s="29"/>
    </row>
    <row r="27" spans="1:13" ht="57.75" customHeight="1" x14ac:dyDescent="0.3">
      <c r="A27" s="116" t="s">
        <v>203</v>
      </c>
      <c r="B27" s="140">
        <v>951</v>
      </c>
      <c r="C27" s="82" t="s">
        <v>107</v>
      </c>
      <c r="D27" s="82" t="s">
        <v>109</v>
      </c>
      <c r="E27" s="85" t="s">
        <v>117</v>
      </c>
      <c r="F27" s="18">
        <v>240</v>
      </c>
      <c r="G27" s="100">
        <v>0.2</v>
      </c>
      <c r="H27" s="101" t="str">
        <f>Приложение3!G25</f>
        <v>225</v>
      </c>
      <c r="I27" s="101">
        <f>Приложение3!H25</f>
        <v>179.8</v>
      </c>
      <c r="J27" s="101">
        <f>Приложение3!I25</f>
        <v>0</v>
      </c>
      <c r="K27" s="29"/>
    </row>
    <row r="28" spans="1:13" ht="57.75" customHeight="1" x14ac:dyDescent="0.3">
      <c r="A28" s="116" t="s">
        <v>118</v>
      </c>
      <c r="B28" s="140">
        <v>951</v>
      </c>
      <c r="C28" s="82" t="s">
        <v>107</v>
      </c>
      <c r="D28" s="82" t="s">
        <v>109</v>
      </c>
      <c r="E28" s="85" t="s">
        <v>119</v>
      </c>
      <c r="F28" s="18"/>
      <c r="G28" s="100">
        <v>304.10000000000002</v>
      </c>
      <c r="H28" s="101">
        <f>H29</f>
        <v>326.3</v>
      </c>
      <c r="I28" s="101">
        <f>[1]Приложение3!J33</f>
        <v>0</v>
      </c>
      <c r="J28" s="101">
        <f>[1]Приложение3!K33</f>
        <v>0</v>
      </c>
      <c r="K28" s="29"/>
    </row>
    <row r="29" spans="1:13" ht="57.75" customHeight="1" x14ac:dyDescent="0.3">
      <c r="A29" s="116" t="s">
        <v>120</v>
      </c>
      <c r="B29" s="140">
        <v>951</v>
      </c>
      <c r="C29" s="82" t="s">
        <v>107</v>
      </c>
      <c r="D29" s="82" t="s">
        <v>109</v>
      </c>
      <c r="E29" s="85" t="s">
        <v>119</v>
      </c>
      <c r="F29" s="18">
        <v>540</v>
      </c>
      <c r="G29" s="100">
        <v>304.10000000000002</v>
      </c>
      <c r="H29" s="101">
        <v>326.3</v>
      </c>
      <c r="I29" s="101">
        <f>[1]Приложение3!J34</f>
        <v>0</v>
      </c>
      <c r="J29" s="101">
        <f>[1]Приложение3!K34</f>
        <v>0</v>
      </c>
      <c r="K29" s="29"/>
    </row>
    <row r="30" spans="1:13" ht="18.75" customHeight="1" x14ac:dyDescent="0.3">
      <c r="A30" s="116" t="s">
        <v>121</v>
      </c>
      <c r="B30" s="140">
        <v>951</v>
      </c>
      <c r="C30" s="82" t="s">
        <v>107</v>
      </c>
      <c r="D30" s="112" t="s">
        <v>109</v>
      </c>
      <c r="E30" s="85"/>
      <c r="F30" s="18">
        <v>800</v>
      </c>
      <c r="G30" s="100">
        <v>272</v>
      </c>
      <c r="H30" s="101">
        <f>H31+H32</f>
        <v>435</v>
      </c>
      <c r="I30" s="101">
        <f t="shared" ref="I30:J30" si="5">I31+I32</f>
        <v>968.5</v>
      </c>
      <c r="J30" s="101">
        <f t="shared" si="5"/>
        <v>0</v>
      </c>
      <c r="K30" s="29">
        <f>[1]Приложение3!I39-H30</f>
        <v>-335</v>
      </c>
      <c r="L30" s="29">
        <f>[1]Приложение3!J39-I30</f>
        <v>-868.5</v>
      </c>
      <c r="M30" s="29">
        <f>[1]Приложение3!K39-J30</f>
        <v>100</v>
      </c>
    </row>
    <row r="31" spans="1:13" ht="47.25" customHeight="1" x14ac:dyDescent="0.3">
      <c r="A31" s="116" t="s">
        <v>122</v>
      </c>
      <c r="B31" s="140">
        <v>951</v>
      </c>
      <c r="C31" s="82" t="s">
        <v>107</v>
      </c>
      <c r="D31" s="112" t="s">
        <v>109</v>
      </c>
      <c r="E31" s="85" t="s">
        <v>277</v>
      </c>
      <c r="F31" s="18">
        <v>851</v>
      </c>
      <c r="G31" s="100">
        <v>272</v>
      </c>
      <c r="H31" s="17" t="str">
        <f>Приложение3!G32</f>
        <v>210</v>
      </c>
      <c r="I31" s="17">
        <f>Приложение3!H32</f>
        <v>351</v>
      </c>
      <c r="J31" s="17">
        <f>Приложение3!I32</f>
        <v>0</v>
      </c>
      <c r="K31" s="123"/>
    </row>
    <row r="32" spans="1:13" ht="47.25" customHeight="1" x14ac:dyDescent="0.3">
      <c r="A32" s="116" t="s">
        <v>124</v>
      </c>
      <c r="B32" s="140">
        <v>951</v>
      </c>
      <c r="C32" s="82" t="s">
        <v>107</v>
      </c>
      <c r="D32" s="112" t="s">
        <v>109</v>
      </c>
      <c r="E32" s="85" t="s">
        <v>123</v>
      </c>
      <c r="F32" s="18">
        <v>853</v>
      </c>
      <c r="G32" s="100">
        <v>272</v>
      </c>
      <c r="H32" s="17" t="str">
        <f>Приложение3!G33</f>
        <v>225</v>
      </c>
      <c r="I32" s="17">
        <f>Приложение3!H33</f>
        <v>617.5</v>
      </c>
      <c r="J32" s="17">
        <f>Приложение3!I33</f>
        <v>0</v>
      </c>
      <c r="K32" s="55">
        <f>Приложение3!J33</f>
        <v>0</v>
      </c>
      <c r="L32" s="55" t="e">
        <f>Приложение3!#REF!</f>
        <v>#REF!</v>
      </c>
      <c r="M32" s="55" t="e">
        <f>Приложение3!#REF!</f>
        <v>#REF!</v>
      </c>
    </row>
    <row r="33" spans="1:13" ht="30" customHeight="1" x14ac:dyDescent="0.25">
      <c r="A33" s="87" t="s">
        <v>121</v>
      </c>
      <c r="B33" s="140">
        <v>951</v>
      </c>
      <c r="C33" s="112" t="s">
        <v>107</v>
      </c>
      <c r="D33" s="112">
        <v>11</v>
      </c>
      <c r="E33" s="127"/>
      <c r="F33" s="127"/>
      <c r="G33" s="16">
        <v>1.5</v>
      </c>
      <c r="H33" s="24">
        <f>H34</f>
        <v>100</v>
      </c>
      <c r="I33" s="24">
        <f t="shared" ref="I33:J34" si="6">I34</f>
        <v>100</v>
      </c>
      <c r="J33" s="24">
        <f t="shared" si="6"/>
        <v>100</v>
      </c>
      <c r="K33" s="55"/>
      <c r="L33" s="55"/>
      <c r="M33" s="55"/>
    </row>
    <row r="34" spans="1:13" ht="69" customHeight="1" x14ac:dyDescent="0.25">
      <c r="A34" s="87" t="s">
        <v>122</v>
      </c>
      <c r="B34" s="140">
        <v>951</v>
      </c>
      <c r="C34" s="112" t="s">
        <v>107</v>
      </c>
      <c r="D34" s="112">
        <v>11</v>
      </c>
      <c r="E34" s="127" t="s">
        <v>123</v>
      </c>
      <c r="F34" s="127"/>
      <c r="G34" s="128">
        <v>1.5</v>
      </c>
      <c r="H34" s="97">
        <f>H35</f>
        <v>100</v>
      </c>
      <c r="I34" s="97">
        <f t="shared" si="6"/>
        <v>100</v>
      </c>
      <c r="J34" s="97">
        <f t="shared" si="6"/>
        <v>100</v>
      </c>
      <c r="K34" s="55"/>
      <c r="L34" s="55"/>
      <c r="M34" s="55"/>
    </row>
    <row r="35" spans="1:13" ht="69" customHeight="1" x14ac:dyDescent="0.25">
      <c r="A35" s="87" t="s">
        <v>124</v>
      </c>
      <c r="B35" s="140">
        <v>951</v>
      </c>
      <c r="C35" s="112" t="s">
        <v>107</v>
      </c>
      <c r="D35" s="112">
        <v>11</v>
      </c>
      <c r="E35" s="127" t="s">
        <v>123</v>
      </c>
      <c r="F35" s="127">
        <v>0</v>
      </c>
      <c r="G35" s="128">
        <v>1.5</v>
      </c>
      <c r="H35" s="97">
        <v>100</v>
      </c>
      <c r="I35" s="97">
        <v>100</v>
      </c>
      <c r="J35" s="97">
        <v>100</v>
      </c>
      <c r="K35" s="55"/>
      <c r="L35" s="55"/>
      <c r="M35" s="55"/>
    </row>
    <row r="36" spans="1:13" ht="18.75" customHeight="1" x14ac:dyDescent="0.3">
      <c r="A36" s="116" t="s">
        <v>125</v>
      </c>
      <c r="B36" s="140">
        <v>951</v>
      </c>
      <c r="C36" s="82" t="s">
        <v>107</v>
      </c>
      <c r="D36" s="82">
        <v>13</v>
      </c>
      <c r="E36" s="85"/>
      <c r="F36" s="18"/>
      <c r="G36" s="100">
        <v>525.6</v>
      </c>
      <c r="H36" s="99" t="e">
        <f>H37+H39+H44+H42+H41</f>
        <v>#REF!</v>
      </c>
      <c r="I36" s="99" t="e">
        <f t="shared" ref="I36:J36" si="7">I37+I39+I44+I42+I41</f>
        <v>#REF!</v>
      </c>
      <c r="J36" s="99" t="e">
        <f t="shared" si="7"/>
        <v>#REF!</v>
      </c>
      <c r="K36" s="29" t="e">
        <f>H36-[1]Приложение3!I43</f>
        <v>#REF!</v>
      </c>
      <c r="L36" s="29" t="e">
        <f>I36-[1]Приложение3!J43</f>
        <v>#REF!</v>
      </c>
      <c r="M36" s="29" t="e">
        <f>J36-[1]Приложение3!K43</f>
        <v>#REF!</v>
      </c>
    </row>
    <row r="37" spans="1:13" ht="77.25" customHeight="1" x14ac:dyDescent="0.3">
      <c r="A37" s="116" t="s">
        <v>126</v>
      </c>
      <c r="B37" s="140">
        <v>951</v>
      </c>
      <c r="C37" s="82" t="s">
        <v>107</v>
      </c>
      <c r="D37" s="82">
        <v>13</v>
      </c>
      <c r="E37" s="85" t="s">
        <v>127</v>
      </c>
      <c r="F37" s="18"/>
      <c r="G37" s="100">
        <v>442.6</v>
      </c>
      <c r="H37" s="101">
        <f>H38</f>
        <v>237.6</v>
      </c>
      <c r="I37" s="101">
        <f t="shared" ref="I37:J37" si="8">I38</f>
        <v>150.69999999999999</v>
      </c>
      <c r="J37" s="101">
        <f t="shared" si="8"/>
        <v>0</v>
      </c>
      <c r="K37" s="29"/>
    </row>
    <row r="38" spans="1:13" ht="79.5" customHeight="1" x14ac:dyDescent="0.3">
      <c r="A38" s="116" t="s">
        <v>128</v>
      </c>
      <c r="B38" s="140">
        <v>951</v>
      </c>
      <c r="C38" s="82" t="s">
        <v>107</v>
      </c>
      <c r="D38" s="82">
        <v>13</v>
      </c>
      <c r="E38" s="85" t="s">
        <v>127</v>
      </c>
      <c r="F38" s="18">
        <v>200</v>
      </c>
      <c r="G38" s="100">
        <v>442.6</v>
      </c>
      <c r="H38" s="101">
        <f>[1]Приложение3!I46</f>
        <v>237.6</v>
      </c>
      <c r="I38" s="101">
        <f>Приложение3!H41</f>
        <v>150.69999999999999</v>
      </c>
      <c r="J38" s="101">
        <f>Приложение3!I41</f>
        <v>0</v>
      </c>
      <c r="K38" s="29"/>
    </row>
    <row r="39" spans="1:13" ht="47.25" customHeight="1" x14ac:dyDescent="0.3">
      <c r="A39" s="116" t="s">
        <v>129</v>
      </c>
      <c r="B39" s="140">
        <v>951</v>
      </c>
      <c r="C39" s="82" t="s">
        <v>107</v>
      </c>
      <c r="D39" s="82">
        <v>13</v>
      </c>
      <c r="E39" s="85" t="s">
        <v>131</v>
      </c>
      <c r="F39" s="18"/>
      <c r="G39" s="100">
        <v>80</v>
      </c>
      <c r="H39" s="101" t="str">
        <f>H40</f>
        <v>290</v>
      </c>
      <c r="I39" s="101">
        <f t="shared" ref="I39:J39" si="9">I40</f>
        <v>0</v>
      </c>
      <c r="J39" s="101">
        <f t="shared" si="9"/>
        <v>752.5</v>
      </c>
      <c r="K39" s="29"/>
    </row>
    <row r="40" spans="1:13" ht="70.5" customHeight="1" x14ac:dyDescent="0.3">
      <c r="A40" s="116" t="s">
        <v>130</v>
      </c>
      <c r="B40" s="140">
        <v>951</v>
      </c>
      <c r="C40" s="82" t="s">
        <v>107</v>
      </c>
      <c r="D40" s="82">
        <v>13</v>
      </c>
      <c r="E40" s="85" t="s">
        <v>131</v>
      </c>
      <c r="F40" s="18">
        <v>200</v>
      </c>
      <c r="G40" s="100">
        <v>80</v>
      </c>
      <c r="H40" s="101" t="str">
        <f>Приложение3!G46</f>
        <v>290</v>
      </c>
      <c r="I40" s="101">
        <f>Приложение3!H46</f>
        <v>0</v>
      </c>
      <c r="J40" s="101">
        <f>Приложение3!I46</f>
        <v>752.5</v>
      </c>
      <c r="K40" s="29"/>
    </row>
    <row r="41" spans="1:13" ht="27.75" customHeight="1" x14ac:dyDescent="0.25">
      <c r="A41" s="87" t="s">
        <v>278</v>
      </c>
      <c r="B41" s="140">
        <v>951</v>
      </c>
      <c r="C41" s="112" t="s">
        <v>107</v>
      </c>
      <c r="D41" s="112" t="s">
        <v>248</v>
      </c>
      <c r="E41" s="125">
        <v>0</v>
      </c>
      <c r="F41" s="125">
        <v>240</v>
      </c>
      <c r="G41" s="126"/>
      <c r="H41" s="97">
        <v>20</v>
      </c>
      <c r="I41" s="96">
        <v>20</v>
      </c>
      <c r="J41" s="96">
        <v>20</v>
      </c>
      <c r="K41" s="29"/>
    </row>
    <row r="42" spans="1:13" ht="60.75" customHeight="1" x14ac:dyDescent="0.3">
      <c r="A42" s="116" t="s">
        <v>132</v>
      </c>
      <c r="B42" s="140">
        <v>951</v>
      </c>
      <c r="C42" s="82" t="s">
        <v>107</v>
      </c>
      <c r="D42" s="82">
        <v>13</v>
      </c>
      <c r="E42" s="85" t="s">
        <v>133</v>
      </c>
      <c r="F42" s="18"/>
      <c r="G42" s="100">
        <v>3</v>
      </c>
      <c r="H42" s="101">
        <v>3</v>
      </c>
      <c r="I42" s="101"/>
      <c r="J42" s="101"/>
      <c r="K42" s="29"/>
    </row>
    <row r="43" spans="1:13" ht="63.75" customHeight="1" x14ac:dyDescent="0.3">
      <c r="A43" s="116" t="s">
        <v>134</v>
      </c>
      <c r="B43" s="140">
        <v>951</v>
      </c>
      <c r="C43" s="82" t="s">
        <v>107</v>
      </c>
      <c r="D43" s="82">
        <v>13</v>
      </c>
      <c r="E43" s="85" t="s">
        <v>133</v>
      </c>
      <c r="F43" s="18">
        <v>200</v>
      </c>
      <c r="G43" s="100">
        <v>3</v>
      </c>
      <c r="H43" s="101">
        <v>3</v>
      </c>
      <c r="I43" s="101"/>
      <c r="J43" s="101"/>
      <c r="K43" s="29"/>
    </row>
    <row r="44" spans="1:13" ht="36" customHeight="1" x14ac:dyDescent="0.3">
      <c r="A44" s="116" t="s">
        <v>135</v>
      </c>
      <c r="B44" s="140">
        <v>951</v>
      </c>
      <c r="C44" s="82" t="s">
        <v>107</v>
      </c>
      <c r="D44" s="82">
        <v>13</v>
      </c>
      <c r="E44" s="85" t="s">
        <v>136</v>
      </c>
      <c r="F44" s="18"/>
      <c r="G44" s="100" t="s">
        <v>137</v>
      </c>
      <c r="H44" s="103" t="e">
        <f>H45</f>
        <v>#REF!</v>
      </c>
      <c r="I44" s="103" t="e">
        <f t="shared" ref="I44:J44" si="10">I45</f>
        <v>#REF!</v>
      </c>
      <c r="J44" s="103" t="e">
        <f t="shared" si="10"/>
        <v>#REF!</v>
      </c>
      <c r="K44" s="29"/>
    </row>
    <row r="45" spans="1:13" ht="46.5" customHeight="1" x14ac:dyDescent="0.3">
      <c r="A45" s="116" t="s">
        <v>138</v>
      </c>
      <c r="B45" s="140">
        <v>951</v>
      </c>
      <c r="C45" s="82" t="s">
        <v>107</v>
      </c>
      <c r="D45" s="82">
        <v>13</v>
      </c>
      <c r="E45" s="85" t="s">
        <v>136</v>
      </c>
      <c r="F45" s="18">
        <v>800</v>
      </c>
      <c r="G45" s="100" t="s">
        <v>137</v>
      </c>
      <c r="H45" s="103" t="e">
        <f>Приложение3!#REF!</f>
        <v>#REF!</v>
      </c>
      <c r="I45" s="103" t="e">
        <f>Приложение3!#REF!</f>
        <v>#REF!</v>
      </c>
      <c r="J45" s="103" t="e">
        <f>Приложение3!#REF!</f>
        <v>#REF!</v>
      </c>
      <c r="K45" s="29"/>
    </row>
    <row r="46" spans="1:13" ht="18.75" hidden="1" customHeight="1" x14ac:dyDescent="0.3">
      <c r="A46" s="116" t="s">
        <v>118</v>
      </c>
      <c r="B46" s="140">
        <v>951</v>
      </c>
      <c r="C46" s="82" t="s">
        <v>107</v>
      </c>
      <c r="D46" s="82" t="s">
        <v>250</v>
      </c>
      <c r="E46" s="85" t="s">
        <v>119</v>
      </c>
      <c r="F46" s="18">
        <v>540</v>
      </c>
      <c r="G46" s="100"/>
      <c r="H46" s="101"/>
      <c r="I46" s="101">
        <f>I47</f>
        <v>0</v>
      </c>
      <c r="J46" s="101">
        <f>J47</f>
        <v>0</v>
      </c>
      <c r="K46" s="29"/>
    </row>
    <row r="47" spans="1:13" ht="18.75" hidden="1" customHeight="1" x14ac:dyDescent="0.3">
      <c r="A47" s="116" t="s">
        <v>118</v>
      </c>
      <c r="B47" s="140">
        <v>951</v>
      </c>
      <c r="C47" s="82" t="s">
        <v>107</v>
      </c>
      <c r="D47" s="82" t="s">
        <v>250</v>
      </c>
      <c r="E47" s="85" t="s">
        <v>119</v>
      </c>
      <c r="F47" s="18">
        <v>540</v>
      </c>
      <c r="G47" s="100"/>
      <c r="H47" s="103"/>
      <c r="I47" s="103">
        <f>I48</f>
        <v>0</v>
      </c>
      <c r="J47" s="103">
        <f>J48</f>
        <v>0</v>
      </c>
      <c r="K47" s="29"/>
    </row>
    <row r="48" spans="1:13" ht="18.75" hidden="1" customHeight="1" x14ac:dyDescent="0.3">
      <c r="A48" s="116" t="s">
        <v>64</v>
      </c>
      <c r="B48" s="140">
        <v>951</v>
      </c>
      <c r="C48" s="82" t="s">
        <v>107</v>
      </c>
      <c r="D48" s="82" t="s">
        <v>250</v>
      </c>
      <c r="E48" s="85" t="s">
        <v>119</v>
      </c>
      <c r="F48" s="18">
        <v>540</v>
      </c>
      <c r="G48" s="100"/>
      <c r="H48" s="103"/>
      <c r="I48" s="103"/>
      <c r="J48" s="103"/>
      <c r="K48" s="29"/>
    </row>
    <row r="49" spans="1:15" ht="18.75" customHeight="1" x14ac:dyDescent="0.3">
      <c r="A49" s="121" t="s">
        <v>139</v>
      </c>
      <c r="B49" s="140">
        <v>951</v>
      </c>
      <c r="C49" s="83" t="s">
        <v>140</v>
      </c>
      <c r="D49" s="83" t="s">
        <v>108</v>
      </c>
      <c r="E49" s="84"/>
      <c r="F49" s="19"/>
      <c r="G49" s="98">
        <v>294</v>
      </c>
      <c r="H49" s="99" t="e">
        <f>H50</f>
        <v>#REF!</v>
      </c>
      <c r="I49" s="99" t="e">
        <f t="shared" ref="I49:J51" si="11">I50</f>
        <v>#REF!</v>
      </c>
      <c r="J49" s="99" t="e">
        <f t="shared" si="11"/>
        <v>#REF!</v>
      </c>
      <c r="K49" s="29" t="e">
        <f>H49-[1]Приложение3!I58</f>
        <v>#REF!</v>
      </c>
    </row>
    <row r="50" spans="1:15" ht="18.75" customHeight="1" x14ac:dyDescent="0.3">
      <c r="A50" s="116" t="s">
        <v>141</v>
      </c>
      <c r="B50" s="140">
        <v>951</v>
      </c>
      <c r="C50" s="83" t="s">
        <v>140</v>
      </c>
      <c r="D50" s="82" t="s">
        <v>142</v>
      </c>
      <c r="E50" s="85"/>
      <c r="F50" s="18"/>
      <c r="G50" s="100">
        <v>294</v>
      </c>
      <c r="H50" s="101" t="e">
        <f>H51</f>
        <v>#REF!</v>
      </c>
      <c r="I50" s="101" t="e">
        <f t="shared" si="11"/>
        <v>#REF!</v>
      </c>
      <c r="J50" s="101" t="e">
        <f t="shared" si="11"/>
        <v>#REF!</v>
      </c>
      <c r="K50" s="29"/>
    </row>
    <row r="51" spans="1:15" ht="27.75" customHeight="1" x14ac:dyDescent="0.3">
      <c r="A51" s="49" t="s">
        <v>143</v>
      </c>
      <c r="B51" s="140">
        <v>951</v>
      </c>
      <c r="C51" s="83" t="s">
        <v>140</v>
      </c>
      <c r="D51" s="82" t="s">
        <v>142</v>
      </c>
      <c r="E51" s="85" t="s">
        <v>144</v>
      </c>
      <c r="F51" s="18"/>
      <c r="G51" s="102">
        <v>294</v>
      </c>
      <c r="H51" s="101" t="e">
        <f>H52</f>
        <v>#REF!</v>
      </c>
      <c r="I51" s="101" t="e">
        <f t="shared" si="11"/>
        <v>#REF!</v>
      </c>
      <c r="J51" s="101" t="e">
        <f t="shared" si="11"/>
        <v>#REF!</v>
      </c>
      <c r="K51" s="29"/>
    </row>
    <row r="52" spans="1:15" ht="27.75" customHeight="1" x14ac:dyDescent="0.3">
      <c r="A52" s="116" t="s">
        <v>145</v>
      </c>
      <c r="B52" s="140">
        <v>951</v>
      </c>
      <c r="C52" s="83" t="s">
        <v>140</v>
      </c>
      <c r="D52" s="82" t="s">
        <v>142</v>
      </c>
      <c r="E52" s="85" t="s">
        <v>144</v>
      </c>
      <c r="F52" s="18">
        <v>100</v>
      </c>
      <c r="G52" s="100">
        <v>294</v>
      </c>
      <c r="H52" s="101" t="e">
        <f>Приложение3!#REF!</f>
        <v>#REF!</v>
      </c>
      <c r="I52" s="101" t="e">
        <f>Приложение3!#REF!</f>
        <v>#REF!</v>
      </c>
      <c r="J52" s="101" t="e">
        <f>Приложение3!#REF!</f>
        <v>#REF!</v>
      </c>
      <c r="K52" s="29"/>
    </row>
    <row r="53" spans="1:15" ht="27.75" customHeight="1" x14ac:dyDescent="0.3">
      <c r="A53" s="121" t="s">
        <v>146</v>
      </c>
      <c r="B53" s="140">
        <v>951</v>
      </c>
      <c r="C53" s="83" t="s">
        <v>109</v>
      </c>
      <c r="D53" s="83" t="s">
        <v>108</v>
      </c>
      <c r="E53" s="104"/>
      <c r="F53" s="19"/>
      <c r="G53" s="98">
        <v>11623.2</v>
      </c>
      <c r="H53" s="99" t="e">
        <f>H55+H60+H61</f>
        <v>#REF!</v>
      </c>
      <c r="I53" s="99" t="e">
        <f t="shared" ref="I53:J53" si="12">I55+I60+I61</f>
        <v>#REF!</v>
      </c>
      <c r="J53" s="99" t="e">
        <f t="shared" si="12"/>
        <v>#REF!</v>
      </c>
      <c r="K53" s="29" t="e">
        <f>H53-[1]Приложение3!I63</f>
        <v>#REF!</v>
      </c>
      <c r="L53" s="29" t="e">
        <f>I53-[1]Приложение3!J63</f>
        <v>#REF!</v>
      </c>
      <c r="M53" s="29" t="e">
        <f>J53-[1]Приложение3!K63</f>
        <v>#REF!</v>
      </c>
    </row>
    <row r="54" spans="1:15" ht="21" customHeight="1" x14ac:dyDescent="0.3">
      <c r="A54" s="116" t="s">
        <v>147</v>
      </c>
      <c r="B54" s="140">
        <v>951</v>
      </c>
      <c r="C54" s="82" t="s">
        <v>109</v>
      </c>
      <c r="D54" s="82" t="s">
        <v>148</v>
      </c>
      <c r="E54" s="105"/>
      <c r="F54" s="18"/>
      <c r="G54" s="102">
        <v>11623.2</v>
      </c>
      <c r="H54" s="99" t="e">
        <f>H55</f>
        <v>#REF!</v>
      </c>
      <c r="I54" s="99" t="e">
        <f t="shared" ref="I54:J54" si="13">I55</f>
        <v>#REF!</v>
      </c>
      <c r="J54" s="99" t="e">
        <f t="shared" si="13"/>
        <v>#REF!</v>
      </c>
      <c r="K54" s="29"/>
    </row>
    <row r="55" spans="1:15" ht="57" customHeight="1" x14ac:dyDescent="0.3">
      <c r="A55" s="116" t="s">
        <v>149</v>
      </c>
      <c r="B55" s="140">
        <v>951</v>
      </c>
      <c r="C55" s="82" t="s">
        <v>109</v>
      </c>
      <c r="D55" s="82" t="s">
        <v>148</v>
      </c>
      <c r="E55" s="105" t="s">
        <v>150</v>
      </c>
      <c r="F55" s="18"/>
      <c r="G55" s="102">
        <v>11623.2</v>
      </c>
      <c r="H55" s="99" t="e">
        <f>H56</f>
        <v>#REF!</v>
      </c>
      <c r="I55" s="101" t="e">
        <f>I56</f>
        <v>#REF!</v>
      </c>
      <c r="J55" s="101" t="e">
        <f>J56</f>
        <v>#REF!</v>
      </c>
      <c r="K55" s="29"/>
    </row>
    <row r="56" spans="1:15" ht="69" customHeight="1" x14ac:dyDescent="0.3">
      <c r="A56" s="116" t="s">
        <v>151</v>
      </c>
      <c r="B56" s="140">
        <v>951</v>
      </c>
      <c r="C56" s="82" t="s">
        <v>109</v>
      </c>
      <c r="D56" s="82" t="s">
        <v>148</v>
      </c>
      <c r="E56" s="105" t="s">
        <v>150</v>
      </c>
      <c r="F56" s="18">
        <v>200</v>
      </c>
      <c r="G56" s="102">
        <v>11623.2</v>
      </c>
      <c r="H56" s="101" t="e">
        <f>Приложение3!#REF!</f>
        <v>#REF!</v>
      </c>
      <c r="I56" s="101" t="e">
        <f>Приложение3!#REF!</f>
        <v>#REF!</v>
      </c>
      <c r="J56" s="101" t="e">
        <f>Приложение3!#REF!</f>
        <v>#REF!</v>
      </c>
      <c r="K56" s="29"/>
    </row>
    <row r="57" spans="1:15" ht="27" customHeight="1" x14ac:dyDescent="0.3">
      <c r="A57" s="22" t="s">
        <v>204</v>
      </c>
      <c r="B57" s="140">
        <v>951</v>
      </c>
      <c r="C57" s="82" t="s">
        <v>109</v>
      </c>
      <c r="D57" s="82" t="s">
        <v>148</v>
      </c>
      <c r="E57" s="105" t="s">
        <v>150</v>
      </c>
      <c r="F57" s="18">
        <v>240</v>
      </c>
      <c r="G57" s="106">
        <v>0</v>
      </c>
      <c r="H57" s="101" t="e">
        <f>Приложение3!#REF!</f>
        <v>#REF!</v>
      </c>
      <c r="I57" s="101">
        <v>0</v>
      </c>
      <c r="J57" s="101"/>
      <c r="K57" s="29"/>
    </row>
    <row r="58" spans="1:15" ht="27" hidden="1" customHeight="1" x14ac:dyDescent="0.3">
      <c r="A58" s="23" t="s">
        <v>204</v>
      </c>
      <c r="B58" s="140">
        <v>951</v>
      </c>
      <c r="C58" s="82" t="s">
        <v>109</v>
      </c>
      <c r="D58" s="82" t="s">
        <v>148</v>
      </c>
      <c r="E58" s="17" t="s">
        <v>157</v>
      </c>
      <c r="F58" s="18">
        <v>200</v>
      </c>
      <c r="G58" s="107"/>
      <c r="H58" s="101"/>
      <c r="I58" s="101">
        <v>0</v>
      </c>
      <c r="J58" s="101"/>
      <c r="K58" s="29"/>
    </row>
    <row r="59" spans="1:15" ht="69.75" hidden="1" customHeight="1" x14ac:dyDescent="0.3">
      <c r="A59" s="122" t="s">
        <v>153</v>
      </c>
      <c r="B59" s="140">
        <v>951</v>
      </c>
      <c r="C59" s="82" t="s">
        <v>109</v>
      </c>
      <c r="D59" s="82" t="s">
        <v>148</v>
      </c>
      <c r="E59" s="85" t="s">
        <v>152</v>
      </c>
      <c r="F59" s="18"/>
      <c r="G59" s="108">
        <v>0</v>
      </c>
      <c r="H59" s="101"/>
      <c r="I59" s="101"/>
      <c r="J59" s="101">
        <f t="shared" ref="J59:J97" si="14">I59</f>
        <v>0</v>
      </c>
      <c r="K59" s="29"/>
    </row>
    <row r="60" spans="1:15" ht="48" customHeight="1" x14ac:dyDescent="0.3">
      <c r="A60" s="116" t="s">
        <v>153</v>
      </c>
      <c r="B60" s="140">
        <v>951</v>
      </c>
      <c r="C60" s="82" t="s">
        <v>109</v>
      </c>
      <c r="D60" s="82" t="s">
        <v>148</v>
      </c>
      <c r="E60" s="85" t="s">
        <v>155</v>
      </c>
      <c r="F60" s="18">
        <v>200</v>
      </c>
      <c r="G60" s="109">
        <v>0</v>
      </c>
      <c r="H60" s="101">
        <v>5111.6000000000004</v>
      </c>
      <c r="I60" s="101"/>
      <c r="J60" s="101">
        <v>0</v>
      </c>
      <c r="K60" s="29"/>
    </row>
    <row r="61" spans="1:15" ht="54.75" customHeight="1" x14ac:dyDescent="0.3">
      <c r="A61" s="116" t="s">
        <v>153</v>
      </c>
      <c r="B61" s="140">
        <v>951</v>
      </c>
      <c r="C61" s="112" t="s">
        <v>109</v>
      </c>
      <c r="D61" s="112" t="s">
        <v>148</v>
      </c>
      <c r="E61" s="125" t="s">
        <v>280</v>
      </c>
      <c r="F61" s="18">
        <v>200</v>
      </c>
      <c r="G61" s="109">
        <v>0</v>
      </c>
      <c r="H61" s="101">
        <v>51.1</v>
      </c>
      <c r="I61" s="101"/>
      <c r="J61" s="101">
        <v>0</v>
      </c>
      <c r="K61" s="29"/>
    </row>
    <row r="62" spans="1:15" ht="18.75" customHeight="1" x14ac:dyDescent="0.3">
      <c r="A62" s="116" t="s">
        <v>158</v>
      </c>
      <c r="B62" s="140">
        <v>951</v>
      </c>
      <c r="C62" s="82" t="s">
        <v>159</v>
      </c>
      <c r="D62" s="82" t="s">
        <v>108</v>
      </c>
      <c r="E62" s="85"/>
      <c r="F62" s="18"/>
      <c r="G62" s="110" t="s">
        <v>205</v>
      </c>
      <c r="H62" s="99" t="e">
        <f>H63</f>
        <v>#REF!</v>
      </c>
      <c r="I62" s="99" t="e">
        <f t="shared" ref="I62:J62" si="15">I63</f>
        <v>#REF!</v>
      </c>
      <c r="J62" s="99" t="e">
        <f t="shared" si="15"/>
        <v>#REF!</v>
      </c>
      <c r="K62" s="29" t="e">
        <f>H62-[1]Приложение3!I74</f>
        <v>#REF!</v>
      </c>
      <c r="L62" s="29" t="e">
        <f>I62-[1]Приложение3!J74</f>
        <v>#REF!</v>
      </c>
      <c r="M62" s="29" t="e">
        <f>J62-[1]Приложение3!K74</f>
        <v>#REF!</v>
      </c>
    </row>
    <row r="63" spans="1:15" ht="18.75" customHeight="1" x14ac:dyDescent="0.3">
      <c r="A63" s="116" t="s">
        <v>160</v>
      </c>
      <c r="B63" s="140">
        <v>951</v>
      </c>
      <c r="C63" s="82" t="s">
        <v>159</v>
      </c>
      <c r="D63" s="82" t="s">
        <v>142</v>
      </c>
      <c r="E63" s="105"/>
      <c r="F63" s="18"/>
      <c r="G63" s="100" t="s">
        <v>205</v>
      </c>
      <c r="H63" s="101" t="e">
        <f>H65+H67+H68+H69+H70+H71+H72</f>
        <v>#REF!</v>
      </c>
      <c r="I63" s="101" t="e">
        <f>I67+I68+I71+I72+I64</f>
        <v>#REF!</v>
      </c>
      <c r="J63" s="101" t="e">
        <f>J65+J67+J68+J71+J72</f>
        <v>#REF!</v>
      </c>
      <c r="K63" s="29"/>
    </row>
    <row r="64" spans="1:15" ht="60.75" customHeight="1" x14ac:dyDescent="0.3">
      <c r="A64" s="116" t="s">
        <v>161</v>
      </c>
      <c r="B64" s="140">
        <v>951</v>
      </c>
      <c r="C64" s="82" t="s">
        <v>159</v>
      </c>
      <c r="D64" s="82" t="s">
        <v>142</v>
      </c>
      <c r="E64" s="85" t="s">
        <v>162</v>
      </c>
      <c r="F64" s="18">
        <v>240</v>
      </c>
      <c r="G64" s="100">
        <v>1268.8</v>
      </c>
      <c r="H64" s="101" t="e">
        <f>H65</f>
        <v>#REF!</v>
      </c>
      <c r="I64" s="101" t="e">
        <f t="shared" ref="I64:J64" si="16">I65</f>
        <v>#REF!</v>
      </c>
      <c r="J64" s="101" t="e">
        <f t="shared" si="16"/>
        <v>#REF!</v>
      </c>
      <c r="K64" s="29"/>
      <c r="N64" s="29"/>
      <c r="O64" s="29"/>
    </row>
    <row r="65" spans="1:15" ht="72.75" customHeight="1" x14ac:dyDescent="0.3">
      <c r="A65" s="116" t="s">
        <v>163</v>
      </c>
      <c r="B65" s="140">
        <v>951</v>
      </c>
      <c r="C65" s="82" t="s">
        <v>159</v>
      </c>
      <c r="D65" s="82" t="s">
        <v>142</v>
      </c>
      <c r="E65" s="85" t="s">
        <v>162</v>
      </c>
      <c r="F65" s="18">
        <v>247</v>
      </c>
      <c r="G65" s="100">
        <v>1268.8</v>
      </c>
      <c r="H65" s="101" t="e">
        <f>Приложение3!#REF!</f>
        <v>#REF!</v>
      </c>
      <c r="I65" s="101" t="e">
        <f>Приложение3!#REF!</f>
        <v>#REF!</v>
      </c>
      <c r="J65" s="101" t="e">
        <f>Приложение3!#REF!</f>
        <v>#REF!</v>
      </c>
      <c r="K65" s="29"/>
      <c r="O65" s="29"/>
    </row>
    <row r="66" spans="1:15" ht="59.25" customHeight="1" x14ac:dyDescent="0.3">
      <c r="A66" s="116" t="s">
        <v>164</v>
      </c>
      <c r="B66" s="140">
        <v>951</v>
      </c>
      <c r="C66" s="82" t="s">
        <v>159</v>
      </c>
      <c r="D66" s="82" t="s">
        <v>142</v>
      </c>
      <c r="E66" s="85" t="s">
        <v>165</v>
      </c>
      <c r="F66" s="18"/>
      <c r="G66" s="100">
        <v>458</v>
      </c>
      <c r="H66" s="101">
        <f>[1]Приложение3!I78</f>
        <v>0</v>
      </c>
      <c r="I66" s="101">
        <f>[1]Приложение3!J78</f>
        <v>0</v>
      </c>
      <c r="J66" s="101">
        <f>[1]Приложение3!K78</f>
        <v>0</v>
      </c>
      <c r="K66" s="29"/>
    </row>
    <row r="67" spans="1:15" ht="78" customHeight="1" x14ac:dyDescent="0.3">
      <c r="A67" s="116" t="s">
        <v>166</v>
      </c>
      <c r="B67" s="140">
        <v>951</v>
      </c>
      <c r="C67" s="82" t="s">
        <v>159</v>
      </c>
      <c r="D67" s="82" t="s">
        <v>142</v>
      </c>
      <c r="E67" s="85" t="s">
        <v>165</v>
      </c>
      <c r="F67" s="113">
        <v>200</v>
      </c>
      <c r="G67" s="100">
        <v>458</v>
      </c>
      <c r="H67" s="101" t="e">
        <f>Приложение3!#REF!</f>
        <v>#REF!</v>
      </c>
      <c r="I67" s="101"/>
      <c r="J67" s="101"/>
      <c r="K67" s="29"/>
    </row>
    <row r="68" spans="1:15" ht="93" hidden="1" customHeight="1" x14ac:dyDescent="0.25">
      <c r="A68" s="87" t="s">
        <v>295</v>
      </c>
      <c r="B68" s="140">
        <v>951</v>
      </c>
      <c r="C68" s="112" t="s">
        <v>159</v>
      </c>
      <c r="D68" s="112" t="s">
        <v>142</v>
      </c>
      <c r="E68" s="113" t="s">
        <v>167</v>
      </c>
      <c r="F68" s="113">
        <v>244</v>
      </c>
      <c r="G68" s="114"/>
      <c r="H68" s="97">
        <v>0</v>
      </c>
      <c r="I68" s="101">
        <f>[1]Приложение3!J84</f>
        <v>0</v>
      </c>
      <c r="J68" s="101">
        <f>[1]Приложение3!K84</f>
        <v>0</v>
      </c>
      <c r="K68" s="29"/>
    </row>
    <row r="69" spans="1:15" ht="93" customHeight="1" x14ac:dyDescent="0.25">
      <c r="A69" s="87" t="s">
        <v>274</v>
      </c>
      <c r="B69" s="140">
        <v>951</v>
      </c>
      <c r="C69" s="112" t="s">
        <v>159</v>
      </c>
      <c r="D69" s="112" t="s">
        <v>142</v>
      </c>
      <c r="E69" s="140" t="s">
        <v>167</v>
      </c>
      <c r="F69" s="140">
        <v>244</v>
      </c>
      <c r="G69" s="141"/>
      <c r="H69" s="97" t="e">
        <f>Приложение3!#REF!</f>
        <v>#REF!</v>
      </c>
      <c r="I69" s="101"/>
      <c r="J69" s="101"/>
      <c r="K69" s="29"/>
    </row>
    <row r="70" spans="1:15" ht="93" customHeight="1" x14ac:dyDescent="0.25">
      <c r="A70" s="87" t="s">
        <v>275</v>
      </c>
      <c r="B70" s="140">
        <v>951</v>
      </c>
      <c r="C70" s="112" t="s">
        <v>159</v>
      </c>
      <c r="D70" s="112" t="s">
        <v>142</v>
      </c>
      <c r="E70" s="140" t="s">
        <v>167</v>
      </c>
      <c r="F70" s="140">
        <v>244</v>
      </c>
      <c r="G70" s="141"/>
      <c r="H70" s="97" t="e">
        <f>Приложение3!#REF!</f>
        <v>#REF!</v>
      </c>
      <c r="I70" s="101"/>
      <c r="J70" s="101"/>
      <c r="K70" s="29"/>
    </row>
    <row r="71" spans="1:15" ht="107.25" customHeight="1" x14ac:dyDescent="0.25">
      <c r="A71" s="87" t="s">
        <v>276</v>
      </c>
      <c r="B71" s="140">
        <v>951</v>
      </c>
      <c r="C71" s="112" t="s">
        <v>159</v>
      </c>
      <c r="D71" s="112" t="s">
        <v>142</v>
      </c>
      <c r="E71" s="140" t="s">
        <v>167</v>
      </c>
      <c r="F71" s="140">
        <v>244</v>
      </c>
      <c r="G71" s="114"/>
      <c r="H71" s="97" t="e">
        <f>Приложение3!#REF!</f>
        <v>#REF!</v>
      </c>
      <c r="I71" s="101"/>
      <c r="J71" s="101"/>
      <c r="K71" s="29"/>
    </row>
    <row r="72" spans="1:15" ht="95.25" customHeight="1" x14ac:dyDescent="0.25">
      <c r="A72" s="87" t="s">
        <v>276</v>
      </c>
      <c r="B72" s="140">
        <v>951</v>
      </c>
      <c r="C72" s="112" t="s">
        <v>159</v>
      </c>
      <c r="D72" s="112" t="s">
        <v>142</v>
      </c>
      <c r="E72" s="113" t="s">
        <v>167</v>
      </c>
      <c r="F72" s="113">
        <v>244</v>
      </c>
      <c r="G72" s="114"/>
      <c r="H72" s="97">
        <v>5010.2</v>
      </c>
      <c r="I72" s="101"/>
      <c r="J72" s="101"/>
      <c r="K72" s="29"/>
    </row>
    <row r="73" spans="1:15" ht="24.75" customHeight="1" x14ac:dyDescent="0.3">
      <c r="A73" s="115" t="s">
        <v>168</v>
      </c>
      <c r="B73" s="140">
        <v>951</v>
      </c>
      <c r="C73" s="82" t="s">
        <v>169</v>
      </c>
      <c r="D73" s="82">
        <v>0</v>
      </c>
      <c r="E73" s="18"/>
      <c r="F73" s="18"/>
      <c r="G73" s="111">
        <v>30</v>
      </c>
      <c r="H73" s="99">
        <f>H74</f>
        <v>10</v>
      </c>
      <c r="I73" s="99">
        <f t="shared" ref="I73:J73" si="17">I74</f>
        <v>0</v>
      </c>
      <c r="J73" s="99">
        <f t="shared" si="17"/>
        <v>0</v>
      </c>
      <c r="K73" s="29">
        <f>H73-[1]Приложение3!I87</f>
        <v>-20</v>
      </c>
    </row>
    <row r="74" spans="1:15" ht="19.5" customHeight="1" x14ac:dyDescent="0.3">
      <c r="A74" s="49" t="s">
        <v>170</v>
      </c>
      <c r="B74" s="140">
        <v>951</v>
      </c>
      <c r="C74" s="82" t="s">
        <v>169</v>
      </c>
      <c r="D74" s="82" t="s">
        <v>159</v>
      </c>
      <c r="E74" s="18"/>
      <c r="F74" s="18"/>
      <c r="G74" s="102">
        <v>30</v>
      </c>
      <c r="H74" s="101">
        <f>H75</f>
        <v>10</v>
      </c>
      <c r="I74" s="101">
        <f t="shared" ref="I74:J74" si="18">I75</f>
        <v>0</v>
      </c>
      <c r="J74" s="101">
        <f t="shared" si="18"/>
        <v>0</v>
      </c>
      <c r="K74" s="29"/>
    </row>
    <row r="75" spans="1:15" ht="50.25" customHeight="1" x14ac:dyDescent="0.3">
      <c r="A75" s="139" t="s">
        <v>129</v>
      </c>
      <c r="B75" s="140">
        <v>951</v>
      </c>
      <c r="C75" s="82" t="s">
        <v>169</v>
      </c>
      <c r="D75" s="82" t="s">
        <v>159</v>
      </c>
      <c r="E75" s="85" t="s">
        <v>131</v>
      </c>
      <c r="F75" s="18"/>
      <c r="G75" s="102">
        <v>30</v>
      </c>
      <c r="H75" s="101">
        <f>H76</f>
        <v>10</v>
      </c>
      <c r="I75" s="101">
        <f t="shared" ref="I75:J75" si="19">I76</f>
        <v>0</v>
      </c>
      <c r="J75" s="101">
        <f t="shared" si="19"/>
        <v>0</v>
      </c>
      <c r="K75" s="29"/>
    </row>
    <row r="76" spans="1:15" ht="73.5" customHeight="1" x14ac:dyDescent="0.3">
      <c r="A76" s="139" t="s">
        <v>130</v>
      </c>
      <c r="B76" s="140">
        <v>951</v>
      </c>
      <c r="C76" s="82" t="s">
        <v>169</v>
      </c>
      <c r="D76" s="82" t="s">
        <v>159</v>
      </c>
      <c r="E76" s="85" t="s">
        <v>131</v>
      </c>
      <c r="F76" s="18">
        <v>200</v>
      </c>
      <c r="G76" s="102">
        <v>30</v>
      </c>
      <c r="H76" s="101">
        <v>10</v>
      </c>
      <c r="I76" s="101">
        <v>0</v>
      </c>
      <c r="J76" s="101">
        <f t="shared" si="14"/>
        <v>0</v>
      </c>
      <c r="K76" s="29"/>
    </row>
    <row r="77" spans="1:15" ht="18.75" customHeight="1" x14ac:dyDescent="0.3">
      <c r="A77" s="121" t="s">
        <v>171</v>
      </c>
      <c r="B77" s="140">
        <v>951</v>
      </c>
      <c r="C77" s="83" t="s">
        <v>172</v>
      </c>
      <c r="D77" s="83" t="s">
        <v>108</v>
      </c>
      <c r="E77" s="84"/>
      <c r="F77" s="19"/>
      <c r="G77" s="98" t="s">
        <v>206</v>
      </c>
      <c r="H77" s="99" t="e">
        <f>H78</f>
        <v>#REF!</v>
      </c>
      <c r="I77" s="99" t="e">
        <f t="shared" ref="I77:J77" si="20">I78</f>
        <v>#REF!</v>
      </c>
      <c r="J77" s="99" t="e">
        <f t="shared" si="20"/>
        <v>#REF!</v>
      </c>
      <c r="K77" s="29" t="e">
        <f>H77-[1]Приложение3!I98</f>
        <v>#REF!</v>
      </c>
      <c r="L77" s="29" t="e">
        <f>I77-[1]Приложение3!J98</f>
        <v>#REF!</v>
      </c>
      <c r="M77" s="29" t="e">
        <f>J77-[1]Приложение3!K98</f>
        <v>#REF!</v>
      </c>
    </row>
    <row r="78" spans="1:15" ht="18.75" customHeight="1" x14ac:dyDescent="0.3">
      <c r="A78" s="116" t="s">
        <v>173</v>
      </c>
      <c r="B78" s="140">
        <v>951</v>
      </c>
      <c r="C78" s="82" t="s">
        <v>172</v>
      </c>
      <c r="D78" s="82" t="s">
        <v>107</v>
      </c>
      <c r="E78" s="85"/>
      <c r="F78" s="18"/>
      <c r="G78" s="100" t="s">
        <v>206</v>
      </c>
      <c r="H78" s="99" t="e">
        <f>H79+H81+H85+H83</f>
        <v>#REF!</v>
      </c>
      <c r="I78" s="99" t="e">
        <f t="shared" ref="I78:J78" si="21">I79+I81+I85+I83</f>
        <v>#REF!</v>
      </c>
      <c r="J78" s="99" t="e">
        <f t="shared" si="21"/>
        <v>#REF!</v>
      </c>
      <c r="K78" s="29"/>
    </row>
    <row r="79" spans="1:15" ht="59.25" customHeight="1" x14ac:dyDescent="0.3">
      <c r="A79" s="116" t="s">
        <v>174</v>
      </c>
      <c r="B79" s="140">
        <v>951</v>
      </c>
      <c r="C79" s="82" t="s">
        <v>172</v>
      </c>
      <c r="D79" s="82" t="s">
        <v>107</v>
      </c>
      <c r="E79" s="85" t="s">
        <v>175</v>
      </c>
      <c r="F79" s="18"/>
      <c r="G79" s="100" t="s">
        <v>207</v>
      </c>
      <c r="H79" s="99" t="e">
        <f>H80</f>
        <v>#REF!</v>
      </c>
      <c r="I79" s="99" t="e">
        <f t="shared" ref="I79:J79" si="22">I80</f>
        <v>#REF!</v>
      </c>
      <c r="J79" s="99" t="e">
        <f t="shared" si="22"/>
        <v>#REF!</v>
      </c>
      <c r="K79" s="29"/>
    </row>
    <row r="80" spans="1:15" ht="84.75" customHeight="1" x14ac:dyDescent="0.3">
      <c r="A80" s="116" t="s">
        <v>176</v>
      </c>
      <c r="B80" s="140">
        <v>951</v>
      </c>
      <c r="C80" s="82" t="s">
        <v>172</v>
      </c>
      <c r="D80" s="82" t="s">
        <v>107</v>
      </c>
      <c r="E80" s="85" t="s">
        <v>175</v>
      </c>
      <c r="F80" s="18">
        <v>100</v>
      </c>
      <c r="G80" s="100" t="s">
        <v>208</v>
      </c>
      <c r="H80" s="99" t="e">
        <f>Приложение3!#REF!</f>
        <v>#REF!</v>
      </c>
      <c r="I80" s="99" t="e">
        <f>Приложение3!#REF!</f>
        <v>#REF!</v>
      </c>
      <c r="J80" s="99" t="e">
        <f>Приложение3!#REF!</f>
        <v>#REF!</v>
      </c>
      <c r="K80" s="29"/>
    </row>
    <row r="81" spans="1:13" ht="84.75" hidden="1" customHeight="1" x14ac:dyDescent="0.3">
      <c r="A81" s="116" t="s">
        <v>177</v>
      </c>
      <c r="B81" s="140">
        <v>951</v>
      </c>
      <c r="C81" s="82" t="s">
        <v>172</v>
      </c>
      <c r="D81" s="82" t="s">
        <v>107</v>
      </c>
      <c r="E81" s="85" t="s">
        <v>175</v>
      </c>
      <c r="F81" s="18">
        <v>200</v>
      </c>
      <c r="G81" s="100">
        <v>2895</v>
      </c>
      <c r="H81" s="99">
        <v>0</v>
      </c>
      <c r="I81" s="99">
        <v>0</v>
      </c>
      <c r="J81" s="99">
        <v>0</v>
      </c>
      <c r="K81" s="29"/>
    </row>
    <row r="82" spans="1:13" ht="84.75" hidden="1" customHeight="1" x14ac:dyDescent="0.3">
      <c r="A82" s="116" t="s">
        <v>177</v>
      </c>
      <c r="B82" s="140">
        <v>951</v>
      </c>
      <c r="C82" s="82" t="s">
        <v>172</v>
      </c>
      <c r="D82" s="82" t="s">
        <v>107</v>
      </c>
      <c r="E82" s="85" t="s">
        <v>175</v>
      </c>
      <c r="F82" s="18">
        <v>200</v>
      </c>
      <c r="G82" s="100">
        <v>2895</v>
      </c>
      <c r="H82" s="99">
        <v>0</v>
      </c>
      <c r="I82" s="99">
        <v>0</v>
      </c>
      <c r="J82" s="99">
        <v>0</v>
      </c>
      <c r="K82" s="29"/>
    </row>
    <row r="83" spans="1:13" ht="55.5" customHeight="1" x14ac:dyDescent="0.3">
      <c r="A83" s="116" t="s">
        <v>178</v>
      </c>
      <c r="B83" s="140">
        <v>951</v>
      </c>
      <c r="C83" s="82" t="s">
        <v>172</v>
      </c>
      <c r="D83" s="82" t="s">
        <v>107</v>
      </c>
      <c r="E83" s="85" t="s">
        <v>175</v>
      </c>
      <c r="F83" s="18">
        <v>800</v>
      </c>
      <c r="G83" s="102">
        <v>20</v>
      </c>
      <c r="H83" s="99">
        <f>[1]Приложение3!I105</f>
        <v>20</v>
      </c>
      <c r="I83" s="99"/>
      <c r="J83" s="99"/>
      <c r="K83" s="29"/>
    </row>
    <row r="84" spans="1:13" ht="46.5" customHeight="1" x14ac:dyDescent="0.3">
      <c r="A84" s="116" t="s">
        <v>179</v>
      </c>
      <c r="B84" s="140">
        <v>951</v>
      </c>
      <c r="C84" s="82" t="s">
        <v>172</v>
      </c>
      <c r="D84" s="82" t="s">
        <v>107</v>
      </c>
      <c r="E84" s="85" t="s">
        <v>180</v>
      </c>
      <c r="F84" s="18"/>
      <c r="G84" s="100">
        <v>60</v>
      </c>
      <c r="H84" s="99">
        <f>[1]Приложение3!I106</f>
        <v>20</v>
      </c>
      <c r="I84" s="99"/>
      <c r="J84" s="99"/>
      <c r="K84" s="29"/>
    </row>
    <row r="85" spans="1:13" ht="60.75" customHeight="1" x14ac:dyDescent="0.3">
      <c r="A85" s="116" t="s">
        <v>181</v>
      </c>
      <c r="B85" s="140">
        <v>951</v>
      </c>
      <c r="C85" s="82" t="s">
        <v>172</v>
      </c>
      <c r="D85" s="82" t="s">
        <v>107</v>
      </c>
      <c r="E85" s="85" t="s">
        <v>180</v>
      </c>
      <c r="F85" s="18">
        <v>200</v>
      </c>
      <c r="G85" s="100">
        <v>60</v>
      </c>
      <c r="H85" s="99" t="e">
        <f>H86</f>
        <v>#REF!</v>
      </c>
      <c r="I85" s="99">
        <f t="shared" ref="I85:J85" si="23">I86</f>
        <v>0</v>
      </c>
      <c r="J85" s="99">
        <f t="shared" si="23"/>
        <v>0</v>
      </c>
      <c r="K85" s="29"/>
    </row>
    <row r="86" spans="1:13" ht="60.75" customHeight="1" x14ac:dyDescent="0.3">
      <c r="A86" s="116" t="s">
        <v>126</v>
      </c>
      <c r="B86" s="140">
        <v>951</v>
      </c>
      <c r="C86" s="82" t="s">
        <v>172</v>
      </c>
      <c r="D86" s="82" t="s">
        <v>107</v>
      </c>
      <c r="E86" s="125" t="s">
        <v>180</v>
      </c>
      <c r="F86" s="18"/>
      <c r="G86" s="100">
        <v>270</v>
      </c>
      <c r="H86" s="99" t="e">
        <f>H87</f>
        <v>#REF!</v>
      </c>
      <c r="I86" s="99">
        <f t="shared" ref="I86" si="24">I87</f>
        <v>0</v>
      </c>
      <c r="J86" s="99">
        <v>0</v>
      </c>
      <c r="K86" s="29"/>
    </row>
    <row r="87" spans="1:13" ht="82.5" customHeight="1" x14ac:dyDescent="0.3">
      <c r="A87" s="116" t="s">
        <v>128</v>
      </c>
      <c r="B87" s="140">
        <v>951</v>
      </c>
      <c r="C87" s="82" t="s">
        <v>172</v>
      </c>
      <c r="D87" s="82" t="s">
        <v>107</v>
      </c>
      <c r="E87" s="85" t="s">
        <v>180</v>
      </c>
      <c r="F87" s="18">
        <v>240</v>
      </c>
      <c r="G87" s="100">
        <v>270</v>
      </c>
      <c r="H87" s="99" t="e">
        <f>Приложение3!#REF!</f>
        <v>#REF!</v>
      </c>
      <c r="I87" s="99">
        <v>0</v>
      </c>
      <c r="J87" s="99">
        <v>0</v>
      </c>
      <c r="K87" s="29"/>
    </row>
    <row r="88" spans="1:13" ht="25.5" customHeight="1" x14ac:dyDescent="0.3">
      <c r="A88" s="121" t="s">
        <v>182</v>
      </c>
      <c r="B88" s="140">
        <v>951</v>
      </c>
      <c r="C88" s="83">
        <v>10</v>
      </c>
      <c r="D88" s="83" t="s">
        <v>108</v>
      </c>
      <c r="E88" s="84"/>
      <c r="F88" s="19"/>
      <c r="G88" s="98">
        <v>200</v>
      </c>
      <c r="H88" s="99" t="e">
        <f>H89</f>
        <v>#REF!</v>
      </c>
      <c r="I88" s="99">
        <f t="shared" ref="I88:J90" si="25">I89</f>
        <v>225</v>
      </c>
      <c r="J88" s="99">
        <f t="shared" si="25"/>
        <v>225</v>
      </c>
      <c r="K88" s="29" t="e">
        <f>H88-[1]Приложение3!I113</f>
        <v>#REF!</v>
      </c>
      <c r="L88" s="29">
        <f>I88-[1]Приложение3!J113</f>
        <v>0</v>
      </c>
      <c r="M88" s="29">
        <f>J88-[1]Приложение3!K113</f>
        <v>0</v>
      </c>
    </row>
    <row r="89" spans="1:13" ht="18.75" customHeight="1" x14ac:dyDescent="0.3">
      <c r="A89" s="116" t="s">
        <v>183</v>
      </c>
      <c r="B89" s="140">
        <v>951</v>
      </c>
      <c r="C89" s="82">
        <v>10</v>
      </c>
      <c r="D89" s="82" t="s">
        <v>107</v>
      </c>
      <c r="E89" s="85"/>
      <c r="F89" s="18"/>
      <c r="G89" s="100">
        <v>200</v>
      </c>
      <c r="H89" s="101" t="e">
        <f>H90</f>
        <v>#REF!</v>
      </c>
      <c r="I89" s="101">
        <f t="shared" si="25"/>
        <v>225</v>
      </c>
      <c r="J89" s="101">
        <f t="shared" si="25"/>
        <v>225</v>
      </c>
      <c r="K89" s="29"/>
    </row>
    <row r="90" spans="1:13" ht="56.25" customHeight="1" x14ac:dyDescent="0.3">
      <c r="A90" s="116" t="s">
        <v>184</v>
      </c>
      <c r="B90" s="140">
        <v>951</v>
      </c>
      <c r="C90" s="82">
        <v>10</v>
      </c>
      <c r="D90" s="82" t="s">
        <v>107</v>
      </c>
      <c r="E90" s="85" t="s">
        <v>185</v>
      </c>
      <c r="F90" s="18"/>
      <c r="G90" s="100">
        <v>200</v>
      </c>
      <c r="H90" s="101" t="e">
        <f>H91</f>
        <v>#REF!</v>
      </c>
      <c r="I90" s="101">
        <f t="shared" si="25"/>
        <v>225</v>
      </c>
      <c r="J90" s="101">
        <f t="shared" si="25"/>
        <v>225</v>
      </c>
      <c r="K90" s="29"/>
    </row>
    <row r="91" spans="1:13" ht="24.75" customHeight="1" x14ac:dyDescent="0.3">
      <c r="A91" s="116" t="s">
        <v>186</v>
      </c>
      <c r="B91" s="140">
        <v>951</v>
      </c>
      <c r="C91" s="82">
        <v>10</v>
      </c>
      <c r="D91" s="82" t="s">
        <v>107</v>
      </c>
      <c r="E91" s="85" t="s">
        <v>185</v>
      </c>
      <c r="F91" s="18">
        <v>300</v>
      </c>
      <c r="G91" s="100">
        <v>200</v>
      </c>
      <c r="H91" s="101" t="e">
        <f>Приложение3!#REF!</f>
        <v>#REF!</v>
      </c>
      <c r="I91" s="101">
        <f>[1]Приложение3!J117</f>
        <v>225</v>
      </c>
      <c r="J91" s="101">
        <f>[1]Приложение3!K117</f>
        <v>225</v>
      </c>
      <c r="K91" s="29"/>
    </row>
    <row r="92" spans="1:13" ht="24.75" customHeight="1" x14ac:dyDescent="0.3">
      <c r="A92" s="121" t="s">
        <v>187</v>
      </c>
      <c r="B92" s="140">
        <v>951</v>
      </c>
      <c r="C92" s="83">
        <v>11</v>
      </c>
      <c r="D92" s="83" t="s">
        <v>108</v>
      </c>
      <c r="E92" s="84"/>
      <c r="F92" s="19"/>
      <c r="G92" s="98">
        <v>38</v>
      </c>
      <c r="H92" s="99" t="e">
        <f>H93</f>
        <v>#REF!</v>
      </c>
      <c r="I92" s="99">
        <f t="shared" ref="I92:J92" si="26">I93</f>
        <v>0</v>
      </c>
      <c r="J92" s="99">
        <f t="shared" si="26"/>
        <v>0</v>
      </c>
      <c r="K92" s="29" t="e">
        <f>[1]Приложение3!I118-H92</f>
        <v>#REF!</v>
      </c>
      <c r="L92" s="29">
        <f>[1]Приложение3!J118-I92</f>
        <v>10</v>
      </c>
      <c r="M92" s="29">
        <f>[1]Приложение3!K118-J92</f>
        <v>10</v>
      </c>
    </row>
    <row r="93" spans="1:13" ht="24.75" customHeight="1" x14ac:dyDescent="0.3">
      <c r="A93" s="116" t="s">
        <v>188</v>
      </c>
      <c r="B93" s="140">
        <v>951</v>
      </c>
      <c r="C93" s="82">
        <v>11</v>
      </c>
      <c r="D93" s="82" t="s">
        <v>140</v>
      </c>
      <c r="E93" s="85"/>
      <c r="F93" s="18"/>
      <c r="G93" s="100">
        <v>38</v>
      </c>
      <c r="H93" s="101" t="e">
        <f>H94</f>
        <v>#REF!</v>
      </c>
      <c r="I93" s="101"/>
      <c r="J93" s="101"/>
      <c r="K93" s="29"/>
    </row>
    <row r="94" spans="1:13" ht="24.75" customHeight="1" x14ac:dyDescent="0.3">
      <c r="A94" s="116" t="s">
        <v>189</v>
      </c>
      <c r="B94" s="140">
        <v>951</v>
      </c>
      <c r="C94" s="82">
        <v>11</v>
      </c>
      <c r="D94" s="82" t="s">
        <v>140</v>
      </c>
      <c r="E94" s="85" t="s">
        <v>190</v>
      </c>
      <c r="F94" s="18"/>
      <c r="G94" s="100">
        <v>38</v>
      </c>
      <c r="H94" s="101" t="e">
        <f>H95</f>
        <v>#REF!</v>
      </c>
      <c r="I94" s="101"/>
      <c r="J94" s="101"/>
      <c r="K94" s="29"/>
    </row>
    <row r="95" spans="1:13" ht="24.75" customHeight="1" x14ac:dyDescent="0.3">
      <c r="A95" s="116" t="s">
        <v>191</v>
      </c>
      <c r="B95" s="140">
        <v>951</v>
      </c>
      <c r="C95" s="82">
        <v>11</v>
      </c>
      <c r="D95" s="82" t="s">
        <v>140</v>
      </c>
      <c r="E95" s="85" t="s">
        <v>190</v>
      </c>
      <c r="F95" s="18">
        <v>200</v>
      </c>
      <c r="G95" s="100">
        <v>38</v>
      </c>
      <c r="H95" s="101" t="e">
        <f>Приложение3!#REF!</f>
        <v>#REF!</v>
      </c>
      <c r="I95" s="101" t="e">
        <f>Приложение3!#REF!</f>
        <v>#REF!</v>
      </c>
      <c r="J95" s="101" t="e">
        <f>Приложение3!#REF!</f>
        <v>#REF!</v>
      </c>
      <c r="K95" s="29"/>
    </row>
    <row r="96" spans="1:13" ht="24.75" customHeight="1" x14ac:dyDescent="0.3">
      <c r="A96" s="121" t="s">
        <v>192</v>
      </c>
      <c r="B96" s="140">
        <v>951</v>
      </c>
      <c r="C96" s="83">
        <v>12</v>
      </c>
      <c r="D96" s="83" t="s">
        <v>108</v>
      </c>
      <c r="E96" s="84"/>
      <c r="F96" s="19"/>
      <c r="G96" s="98">
        <v>5</v>
      </c>
      <c r="H96" s="99">
        <f>H98</f>
        <v>0</v>
      </c>
      <c r="I96" s="99"/>
      <c r="J96" s="101"/>
      <c r="K96" s="29">
        <f>H96-[1]Приложение3!I123</f>
        <v>-5</v>
      </c>
    </row>
    <row r="97" spans="1:13" ht="24.75" customHeight="1" x14ac:dyDescent="0.3">
      <c r="A97" s="116" t="s">
        <v>193</v>
      </c>
      <c r="B97" s="140">
        <v>951</v>
      </c>
      <c r="C97" s="82">
        <v>12</v>
      </c>
      <c r="D97" s="82" t="s">
        <v>109</v>
      </c>
      <c r="E97" s="85"/>
      <c r="F97" s="18"/>
      <c r="G97" s="100"/>
      <c r="H97" s="101"/>
      <c r="I97" s="101"/>
      <c r="J97" s="101">
        <f t="shared" si="14"/>
        <v>0</v>
      </c>
      <c r="K97" s="29"/>
    </row>
    <row r="98" spans="1:13" ht="24.75" customHeight="1" x14ac:dyDescent="0.3">
      <c r="A98" s="116" t="s">
        <v>194</v>
      </c>
      <c r="B98" s="140">
        <v>951</v>
      </c>
      <c r="C98" s="82">
        <v>12</v>
      </c>
      <c r="D98" s="82" t="s">
        <v>109</v>
      </c>
      <c r="E98" s="85" t="s">
        <v>195</v>
      </c>
      <c r="F98" s="18"/>
      <c r="G98" s="100">
        <v>5</v>
      </c>
      <c r="H98" s="101"/>
      <c r="I98" s="101" t="e">
        <f t="shared" ref="I98:J98" si="27">I99</f>
        <v>#REF!</v>
      </c>
      <c r="J98" s="101" t="e">
        <f t="shared" si="27"/>
        <v>#REF!</v>
      </c>
      <c r="K98" s="29"/>
    </row>
    <row r="99" spans="1:13" ht="24.75" customHeight="1" x14ac:dyDescent="0.3">
      <c r="A99" s="116" t="s">
        <v>196</v>
      </c>
      <c r="B99" s="140">
        <v>951</v>
      </c>
      <c r="C99" s="82">
        <v>12</v>
      </c>
      <c r="D99" s="82" t="s">
        <v>109</v>
      </c>
      <c r="E99" s="85" t="s">
        <v>195</v>
      </c>
      <c r="F99" s="18">
        <v>200</v>
      </c>
      <c r="G99" s="100">
        <v>5</v>
      </c>
      <c r="H99" s="101"/>
      <c r="I99" s="101" t="e">
        <f>Приложение3!#REF!</f>
        <v>#REF!</v>
      </c>
      <c r="J99" s="101" t="e">
        <f>Приложение3!#REF!</f>
        <v>#REF!</v>
      </c>
      <c r="K99" s="29"/>
    </row>
    <row r="100" spans="1:13" ht="24.75" customHeight="1" x14ac:dyDescent="0.3">
      <c r="A100" s="121" t="s">
        <v>197</v>
      </c>
      <c r="B100" s="84"/>
      <c r="C100" s="84"/>
      <c r="D100" s="84"/>
      <c r="E100" s="84"/>
      <c r="F100" s="19"/>
      <c r="G100" s="98">
        <v>36207.800000000003</v>
      </c>
      <c r="H100" s="99" t="e">
        <f>H16+H49+H53+H62+H73+H77+H88+H92+H96+H36+H33</f>
        <v>#VALUE!</v>
      </c>
      <c r="I100" s="99" t="e">
        <f t="shared" ref="I100:J100" si="28">I16+I49+I53+I62+I73+I77+I88+I92+I96+I36+I33</f>
        <v>#REF!</v>
      </c>
      <c r="J100" s="99" t="e">
        <f t="shared" si="28"/>
        <v>#REF!</v>
      </c>
      <c r="K100" s="24"/>
    </row>
    <row r="101" spans="1:13" ht="15" hidden="1" customHeight="1" x14ac:dyDescent="0.25">
      <c r="A101" s="25"/>
      <c r="B101" s="25"/>
      <c r="C101" s="25"/>
      <c r="D101" s="25"/>
      <c r="E101" s="25"/>
      <c r="F101" s="25"/>
      <c r="G101" s="25"/>
      <c r="H101" s="52"/>
      <c r="I101" s="52"/>
      <c r="J101" s="52"/>
      <c r="K101" s="52">
        <f>'Приложение 1'!F47</f>
        <v>0</v>
      </c>
      <c r="L101" s="52">
        <f>'Приложение 1'!G47</f>
        <v>0</v>
      </c>
      <c r="M101" s="52">
        <f>'Приложение 1'!H47</f>
        <v>0</v>
      </c>
    </row>
    <row r="102" spans="1:13" ht="15" hidden="1" customHeight="1" x14ac:dyDescent="0.25">
      <c r="A102" s="26"/>
      <c r="B102" s="27"/>
      <c r="C102" s="27"/>
      <c r="D102" s="27"/>
      <c r="E102" s="27"/>
      <c r="F102" s="27"/>
      <c r="G102" s="27"/>
      <c r="H102" s="53"/>
      <c r="I102" s="53"/>
      <c r="J102" s="53"/>
    </row>
    <row r="103" spans="1:13" ht="15" hidden="1" customHeight="1" x14ac:dyDescent="0.25">
      <c r="A103" s="27"/>
      <c r="B103" s="27"/>
      <c r="C103" s="27"/>
      <c r="D103" s="27"/>
      <c r="E103" s="27"/>
      <c r="F103" s="27"/>
      <c r="G103" s="27"/>
      <c r="H103" s="54" t="e">
        <f>Приложение3!#REF!</f>
        <v>#REF!</v>
      </c>
      <c r="I103" s="54" t="e">
        <f>Приложение3!#REF!</f>
        <v>#REF!</v>
      </c>
      <c r="J103" s="54" t="e">
        <f>Приложение3!#REF!</f>
        <v>#REF!</v>
      </c>
    </row>
    <row r="104" spans="1:13" ht="15" customHeight="1" x14ac:dyDescent="0.25">
      <c r="A104" s="27"/>
      <c r="B104" s="27"/>
      <c r="C104" s="27"/>
      <c r="D104" s="27"/>
      <c r="E104" s="27"/>
      <c r="F104" s="27"/>
      <c r="G104" s="27"/>
      <c r="H104" s="53" t="e">
        <f>H100-H103</f>
        <v>#VALUE!</v>
      </c>
      <c r="I104" s="53" t="e">
        <f t="shared" ref="I104:J104" si="29">I100-I103</f>
        <v>#REF!</v>
      </c>
      <c r="J104" s="53" t="e">
        <f t="shared" si="29"/>
        <v>#REF!</v>
      </c>
    </row>
    <row r="105" spans="1:13" ht="16.5" customHeight="1" x14ac:dyDescent="0.25">
      <c r="A105" s="27"/>
      <c r="B105" s="27"/>
      <c r="C105" s="27"/>
      <c r="D105" s="27"/>
      <c r="E105" s="27"/>
      <c r="F105" s="27"/>
      <c r="G105" s="27"/>
      <c r="H105" s="54"/>
      <c r="I105" s="54"/>
    </row>
    <row r="106" spans="1:13" ht="27" customHeight="1" x14ac:dyDescent="0.25">
      <c r="A106" s="10" t="s">
        <v>265</v>
      </c>
    </row>
    <row r="107" spans="1:13" x14ac:dyDescent="0.25">
      <c r="A107" s="10" t="s">
        <v>269</v>
      </c>
      <c r="E107" t="s">
        <v>267</v>
      </c>
    </row>
  </sheetData>
  <mergeCells count="15">
    <mergeCell ref="A11:J11"/>
    <mergeCell ref="A12:J12"/>
    <mergeCell ref="C13:F13"/>
    <mergeCell ref="G13:J13"/>
    <mergeCell ref="B1:I1"/>
    <mergeCell ref="B8:J8"/>
    <mergeCell ref="A9:A10"/>
    <mergeCell ref="B9:J9"/>
    <mergeCell ref="B10:J10"/>
    <mergeCell ref="D2:L2"/>
    <mergeCell ref="D3:L3"/>
    <mergeCell ref="D4:L4"/>
    <mergeCell ref="D5:L5"/>
    <mergeCell ref="D6:L6"/>
    <mergeCell ref="D7:L7"/>
  </mergeCells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79" workbookViewId="0">
      <selection activeCell="F38" sqref="F38"/>
    </sheetView>
  </sheetViews>
  <sheetFormatPr defaultRowHeight="15" x14ac:dyDescent="0.25"/>
  <cols>
    <col min="1" max="1" width="90.5703125" customWidth="1"/>
    <col min="2" max="2" width="25.140625" customWidth="1"/>
    <col min="6" max="8" width="15.85546875" customWidth="1"/>
  </cols>
  <sheetData>
    <row r="1" spans="1:9" ht="15" customHeight="1" x14ac:dyDescent="0.25">
      <c r="D1" s="271" t="s">
        <v>453</v>
      </c>
      <c r="E1" s="271"/>
      <c r="F1" s="271"/>
      <c r="G1" s="271"/>
      <c r="H1" s="163"/>
    </row>
    <row r="2" spans="1:9" ht="30" customHeight="1" x14ac:dyDescent="0.25">
      <c r="D2" s="271" t="s">
        <v>454</v>
      </c>
      <c r="E2" s="271"/>
      <c r="F2" s="271"/>
      <c r="G2" s="271"/>
      <c r="H2" s="163"/>
    </row>
    <row r="3" spans="1:9" x14ac:dyDescent="0.25">
      <c r="D3" s="223"/>
      <c r="E3" s="223"/>
      <c r="F3" s="223"/>
      <c r="G3" s="223" t="s">
        <v>455</v>
      </c>
    </row>
    <row r="4" spans="1:9" x14ac:dyDescent="0.25">
      <c r="D4" s="223"/>
      <c r="E4" s="223"/>
      <c r="F4" s="223"/>
      <c r="G4" s="223" t="s">
        <v>456</v>
      </c>
    </row>
    <row r="5" spans="1:9" x14ac:dyDescent="0.25">
      <c r="C5" s="224"/>
      <c r="D5" s="224"/>
      <c r="E5" s="224"/>
      <c r="F5" s="224"/>
      <c r="G5" s="223" t="s">
        <v>457</v>
      </c>
    </row>
    <row r="6" spans="1:9" ht="18.75" customHeight="1" x14ac:dyDescent="0.25">
      <c r="A6" s="280" t="s">
        <v>458</v>
      </c>
      <c r="B6" s="280"/>
      <c r="C6" s="280"/>
      <c r="D6" s="280"/>
      <c r="E6" s="280"/>
      <c r="F6" s="280"/>
    </row>
    <row r="7" spans="1:9" ht="24" customHeight="1" x14ac:dyDescent="0.25">
      <c r="A7" s="280" t="s">
        <v>459</v>
      </c>
      <c r="B7" s="280"/>
      <c r="C7" s="280"/>
      <c r="D7" s="280"/>
      <c r="E7" s="280"/>
      <c r="F7" s="280"/>
    </row>
    <row r="8" spans="1:9" ht="24" customHeight="1" x14ac:dyDescent="0.25">
      <c r="A8" s="280" t="s">
        <v>460</v>
      </c>
      <c r="B8" s="280"/>
      <c r="C8" s="280"/>
      <c r="D8" s="280"/>
      <c r="E8" s="280"/>
      <c r="F8" s="280"/>
    </row>
    <row r="9" spans="1:9" ht="24" customHeight="1" x14ac:dyDescent="0.25">
      <c r="A9" s="280" t="s">
        <v>461</v>
      </c>
      <c r="B9" s="280"/>
      <c r="C9" s="280"/>
      <c r="D9" s="280"/>
      <c r="E9" s="280"/>
      <c r="F9" s="280"/>
    </row>
    <row r="10" spans="1:9" ht="24" customHeight="1" x14ac:dyDescent="0.25">
      <c r="A10" s="280" t="s">
        <v>462</v>
      </c>
      <c r="B10" s="280"/>
      <c r="C10" s="280"/>
      <c r="D10" s="280"/>
      <c r="E10" s="280"/>
      <c r="F10" s="280"/>
    </row>
    <row r="11" spans="1:9" x14ac:dyDescent="0.25">
      <c r="A11" s="222"/>
      <c r="B11" s="222"/>
      <c r="C11" s="222"/>
      <c r="D11" s="222"/>
      <c r="E11" s="222"/>
      <c r="F11" s="222"/>
    </row>
    <row r="12" spans="1:9" ht="15.75" thickBot="1" x14ac:dyDescent="0.3">
      <c r="A12" s="225" t="s">
        <v>463</v>
      </c>
    </row>
    <row r="13" spans="1:9" ht="15.75" customHeight="1" x14ac:dyDescent="0.25">
      <c r="A13" s="289" t="s">
        <v>75</v>
      </c>
      <c r="B13" s="289" t="s">
        <v>104</v>
      </c>
      <c r="C13" s="289" t="s">
        <v>102</v>
      </c>
      <c r="D13" s="289" t="s">
        <v>103</v>
      </c>
      <c r="E13" s="289" t="s">
        <v>105</v>
      </c>
      <c r="F13" s="289" t="s">
        <v>464</v>
      </c>
      <c r="G13" s="289" t="s">
        <v>465</v>
      </c>
      <c r="H13" s="289" t="s">
        <v>466</v>
      </c>
      <c r="I13" s="222"/>
    </row>
    <row r="14" spans="1:9" x14ac:dyDescent="0.25">
      <c r="A14" s="290"/>
      <c r="B14" s="290"/>
      <c r="C14" s="290"/>
      <c r="D14" s="290"/>
      <c r="E14" s="290"/>
      <c r="F14" s="290"/>
      <c r="G14" s="290"/>
      <c r="H14" s="290"/>
      <c r="I14" s="222"/>
    </row>
    <row r="15" spans="1:9" ht="31.5" x14ac:dyDescent="0.25">
      <c r="A15" s="233" t="s">
        <v>467</v>
      </c>
      <c r="B15" s="234" t="s">
        <v>468</v>
      </c>
      <c r="C15" s="234" t="s">
        <v>469</v>
      </c>
      <c r="D15" s="234" t="s">
        <v>470</v>
      </c>
      <c r="E15" s="234"/>
      <c r="F15" s="235">
        <f>F16</f>
        <v>9970.7000000000007</v>
      </c>
      <c r="G15" s="235">
        <f t="shared" ref="G15:H15" si="0">G16</f>
        <v>9580.4000000000015</v>
      </c>
      <c r="H15" s="235">
        <f t="shared" si="0"/>
        <v>9312.7000000000007</v>
      </c>
      <c r="I15" s="222"/>
    </row>
    <row r="16" spans="1:9" ht="15.75" x14ac:dyDescent="0.25">
      <c r="A16" s="236" t="s">
        <v>471</v>
      </c>
      <c r="B16" s="237" t="s">
        <v>472</v>
      </c>
      <c r="C16" s="234" t="s">
        <v>469</v>
      </c>
      <c r="D16" s="234" t="s">
        <v>470</v>
      </c>
      <c r="E16" s="238"/>
      <c r="F16" s="239">
        <f>F18+F19</f>
        <v>9970.7000000000007</v>
      </c>
      <c r="G16" s="239">
        <f t="shared" ref="G16:H16" si="1">G18+G19</f>
        <v>9580.4000000000015</v>
      </c>
      <c r="H16" s="239">
        <f t="shared" si="1"/>
        <v>9312.7000000000007</v>
      </c>
      <c r="I16" s="222"/>
    </row>
    <row r="17" spans="1:9" ht="31.5" x14ac:dyDescent="0.25">
      <c r="A17" s="236" t="s">
        <v>473</v>
      </c>
      <c r="B17" s="237" t="s">
        <v>474</v>
      </c>
      <c r="C17" s="234" t="s">
        <v>469</v>
      </c>
      <c r="D17" s="234" t="s">
        <v>470</v>
      </c>
      <c r="E17" s="238"/>
      <c r="F17" s="240"/>
      <c r="G17" s="240"/>
      <c r="H17" s="240"/>
      <c r="I17" s="222"/>
    </row>
    <row r="18" spans="1:9" ht="31.5" x14ac:dyDescent="0.25">
      <c r="A18" s="241" t="s">
        <v>475</v>
      </c>
      <c r="B18" s="237" t="s">
        <v>476</v>
      </c>
      <c r="C18" s="234" t="s">
        <v>469</v>
      </c>
      <c r="D18" s="234" t="s">
        <v>470</v>
      </c>
      <c r="E18" s="237" t="s">
        <v>477</v>
      </c>
      <c r="F18" s="239">
        <v>24</v>
      </c>
      <c r="G18" s="239"/>
      <c r="H18" s="239"/>
      <c r="I18" s="222"/>
    </row>
    <row r="19" spans="1:9" ht="31.5" x14ac:dyDescent="0.25">
      <c r="A19" s="242" t="s">
        <v>478</v>
      </c>
      <c r="B19" s="237" t="s">
        <v>479</v>
      </c>
      <c r="C19" s="234" t="s">
        <v>469</v>
      </c>
      <c r="D19" s="234" t="s">
        <v>470</v>
      </c>
      <c r="E19" s="238"/>
      <c r="F19" s="239">
        <f>F20+F21</f>
        <v>9946.7000000000007</v>
      </c>
      <c r="G19" s="239">
        <f t="shared" ref="G19:H19" si="2">G20+G21</f>
        <v>9580.4000000000015</v>
      </c>
      <c r="H19" s="239">
        <f t="shared" si="2"/>
        <v>9312.7000000000007</v>
      </c>
      <c r="I19" s="222"/>
    </row>
    <row r="20" spans="1:9" ht="46.5" x14ac:dyDescent="0.25">
      <c r="A20" s="241" t="s">
        <v>480</v>
      </c>
      <c r="B20" s="237" t="s">
        <v>481</v>
      </c>
      <c r="C20" s="234" t="s">
        <v>469</v>
      </c>
      <c r="D20" s="234" t="s">
        <v>470</v>
      </c>
      <c r="E20" s="237">
        <v>110</v>
      </c>
      <c r="F20" s="239">
        <f>Приложение3!H72</f>
        <v>8228.2000000000007</v>
      </c>
      <c r="G20" s="239">
        <v>8593.2000000000007</v>
      </c>
      <c r="H20" s="239">
        <v>8939</v>
      </c>
      <c r="I20" s="222"/>
    </row>
    <row r="21" spans="1:9" ht="46.5" x14ac:dyDescent="0.25">
      <c r="A21" s="241" t="s">
        <v>480</v>
      </c>
      <c r="B21" s="237" t="s">
        <v>175</v>
      </c>
      <c r="C21" s="234" t="s">
        <v>469</v>
      </c>
      <c r="D21" s="234" t="s">
        <v>470</v>
      </c>
      <c r="E21" s="237">
        <v>240</v>
      </c>
      <c r="F21" s="218">
        <v>1718.5</v>
      </c>
      <c r="G21" s="218">
        <v>987.2</v>
      </c>
      <c r="H21" s="218">
        <v>373.7</v>
      </c>
      <c r="I21" s="222"/>
    </row>
    <row r="22" spans="1:9" ht="31.5" x14ac:dyDescent="0.25">
      <c r="A22" s="233" t="s">
        <v>482</v>
      </c>
      <c r="B22" s="244" t="s">
        <v>483</v>
      </c>
      <c r="C22" s="234"/>
      <c r="D22" s="234"/>
      <c r="E22" s="234"/>
      <c r="F22" s="235">
        <f>F23</f>
        <v>10019.1</v>
      </c>
      <c r="G22" s="235">
        <f t="shared" ref="G22:H22" si="3">G23</f>
        <v>10019.1</v>
      </c>
      <c r="H22" s="235">
        <f t="shared" si="3"/>
        <v>10019.1</v>
      </c>
      <c r="I22" s="222"/>
    </row>
    <row r="23" spans="1:9" ht="15.75" x14ac:dyDescent="0.25">
      <c r="A23" s="236" t="s">
        <v>471</v>
      </c>
      <c r="B23" s="244" t="s">
        <v>484</v>
      </c>
      <c r="C23" s="237"/>
      <c r="D23" s="237"/>
      <c r="E23" s="237"/>
      <c r="F23" s="245">
        <f>F24</f>
        <v>10019.1</v>
      </c>
      <c r="G23" s="245">
        <f t="shared" ref="G23:H24" si="4">G24</f>
        <v>10019.1</v>
      </c>
      <c r="H23" s="245">
        <f t="shared" si="4"/>
        <v>10019.1</v>
      </c>
      <c r="I23" s="222"/>
    </row>
    <row r="24" spans="1:9" ht="31.5" x14ac:dyDescent="0.25">
      <c r="A24" s="236" t="s">
        <v>485</v>
      </c>
      <c r="B24" s="237" t="s">
        <v>484</v>
      </c>
      <c r="C24" s="246" t="s">
        <v>109</v>
      </c>
      <c r="D24" s="246" t="s">
        <v>148</v>
      </c>
      <c r="E24" s="237">
        <v>240</v>
      </c>
      <c r="F24" s="245">
        <f>F25</f>
        <v>10019.1</v>
      </c>
      <c r="G24" s="245">
        <f t="shared" si="4"/>
        <v>10019.1</v>
      </c>
      <c r="H24" s="245">
        <f t="shared" si="4"/>
        <v>10019.1</v>
      </c>
      <c r="I24" s="222"/>
    </row>
    <row r="25" spans="1:9" ht="47.25" x14ac:dyDescent="0.25">
      <c r="A25" s="236" t="s">
        <v>486</v>
      </c>
      <c r="B25" s="247" t="s">
        <v>487</v>
      </c>
      <c r="C25" s="246" t="s">
        <v>109</v>
      </c>
      <c r="D25" s="246" t="s">
        <v>148</v>
      </c>
      <c r="E25" s="237">
        <v>240</v>
      </c>
      <c r="F25" s="245">
        <f>'Приложение 9'!C25</f>
        <v>10019.1</v>
      </c>
      <c r="G25" s="245">
        <f>'Приложение 9'!D25</f>
        <v>10019.1</v>
      </c>
      <c r="H25" s="245">
        <f>'Приложение 9'!E25</f>
        <v>10019.1</v>
      </c>
      <c r="I25" s="222"/>
    </row>
    <row r="26" spans="1:9" ht="47.25" x14ac:dyDescent="0.25">
      <c r="A26" s="236" t="s">
        <v>488</v>
      </c>
      <c r="B26" s="237" t="s">
        <v>487</v>
      </c>
      <c r="C26" s="246" t="s">
        <v>109</v>
      </c>
      <c r="D26" s="246" t="s">
        <v>148</v>
      </c>
      <c r="E26" s="237"/>
      <c r="F26" s="239">
        <v>0</v>
      </c>
      <c r="G26" s="239">
        <v>0</v>
      </c>
      <c r="H26" s="239">
        <v>0</v>
      </c>
      <c r="I26" s="222"/>
    </row>
    <row r="27" spans="1:9" ht="31.5" x14ac:dyDescent="0.25">
      <c r="A27" s="233" t="s">
        <v>491</v>
      </c>
      <c r="B27" s="234" t="s">
        <v>492</v>
      </c>
      <c r="C27" s="234"/>
      <c r="D27" s="234"/>
      <c r="E27" s="234"/>
      <c r="F27" s="235">
        <f>F28</f>
        <v>25</v>
      </c>
      <c r="G27" s="235"/>
      <c r="H27" s="235"/>
      <c r="I27" s="222"/>
    </row>
    <row r="28" spans="1:9" ht="15.75" x14ac:dyDescent="0.25">
      <c r="A28" s="236" t="s">
        <v>471</v>
      </c>
      <c r="B28" s="237" t="s">
        <v>493</v>
      </c>
      <c r="C28" s="234"/>
      <c r="D28" s="234"/>
      <c r="E28" s="234"/>
      <c r="F28" s="239">
        <f>F29</f>
        <v>25</v>
      </c>
      <c r="G28" s="239"/>
      <c r="H28" s="239"/>
      <c r="I28" s="222"/>
    </row>
    <row r="29" spans="1:9" ht="31.5" x14ac:dyDescent="0.25">
      <c r="A29" s="236" t="s">
        <v>494</v>
      </c>
      <c r="B29" s="237" t="s">
        <v>495</v>
      </c>
      <c r="C29" s="246" t="s">
        <v>169</v>
      </c>
      <c r="D29" s="246" t="s">
        <v>159</v>
      </c>
      <c r="E29" s="234"/>
      <c r="F29" s="239">
        <f>F30</f>
        <v>25</v>
      </c>
      <c r="G29" s="239"/>
      <c r="H29" s="239"/>
      <c r="I29" s="222"/>
    </row>
    <row r="30" spans="1:9" ht="47.25" x14ac:dyDescent="0.25">
      <c r="A30" s="236" t="s">
        <v>496</v>
      </c>
      <c r="B30" s="237" t="s">
        <v>497</v>
      </c>
      <c r="C30" s="246" t="s">
        <v>169</v>
      </c>
      <c r="D30" s="246" t="s">
        <v>159</v>
      </c>
      <c r="E30" s="237">
        <v>240</v>
      </c>
      <c r="F30" s="239">
        <v>25</v>
      </c>
      <c r="G30" s="239"/>
      <c r="H30" s="239"/>
      <c r="I30" s="222"/>
    </row>
    <row r="31" spans="1:9" ht="31.5" x14ac:dyDescent="0.25">
      <c r="A31" s="233" t="s">
        <v>498</v>
      </c>
      <c r="B31" s="234" t="s">
        <v>499</v>
      </c>
      <c r="C31" s="234"/>
      <c r="D31" s="234"/>
      <c r="E31" s="234"/>
      <c r="F31" s="235">
        <f>F33+F34+F35+F36+F37+F38+F39+F40</f>
        <v>8352.5</v>
      </c>
      <c r="G31" s="235">
        <f t="shared" ref="G31:H31" si="5">G33+G34+G35+G36+G37+G38+G39+G40</f>
        <v>8436.3000000000011</v>
      </c>
      <c r="H31" s="235">
        <f t="shared" si="5"/>
        <v>7937.7</v>
      </c>
      <c r="I31" s="222"/>
    </row>
    <row r="32" spans="1:9" ht="15.75" x14ac:dyDescent="0.25">
      <c r="A32" s="236" t="s">
        <v>500</v>
      </c>
      <c r="B32" s="237" t="s">
        <v>501</v>
      </c>
      <c r="C32" s="237"/>
      <c r="D32" s="237"/>
      <c r="E32" s="238"/>
      <c r="F32" s="239">
        <f>F31</f>
        <v>8352.5</v>
      </c>
      <c r="G32" s="239">
        <f t="shared" ref="G32:H32" si="6">G31</f>
        <v>8436.3000000000011</v>
      </c>
      <c r="H32" s="239">
        <f t="shared" si="6"/>
        <v>7937.7</v>
      </c>
      <c r="I32" s="222"/>
    </row>
    <row r="33" spans="1:9" ht="15.75" x14ac:dyDescent="0.25">
      <c r="A33" s="236" t="s">
        <v>502</v>
      </c>
      <c r="B33" s="237" t="s">
        <v>503</v>
      </c>
      <c r="C33" s="246" t="s">
        <v>159</v>
      </c>
      <c r="D33" s="246" t="s">
        <v>142</v>
      </c>
      <c r="E33" s="238"/>
      <c r="F33" s="239">
        <v>150</v>
      </c>
      <c r="G33" s="239"/>
      <c r="H33" s="239"/>
      <c r="I33" s="222"/>
    </row>
    <row r="34" spans="1:9" ht="31.5" x14ac:dyDescent="0.25">
      <c r="A34" s="248" t="s">
        <v>504</v>
      </c>
      <c r="B34" s="237" t="s">
        <v>505</v>
      </c>
      <c r="C34" s="246" t="s">
        <v>159</v>
      </c>
      <c r="D34" s="246" t="s">
        <v>142</v>
      </c>
      <c r="E34" s="237" t="s">
        <v>490</v>
      </c>
      <c r="F34" s="239">
        <v>1620.5</v>
      </c>
      <c r="G34" s="239">
        <v>1750.7</v>
      </c>
      <c r="H34" s="239">
        <v>1232.3</v>
      </c>
      <c r="I34" s="222"/>
    </row>
    <row r="35" spans="1:9" ht="31.5" x14ac:dyDescent="0.25">
      <c r="A35" s="249" t="s">
        <v>506</v>
      </c>
      <c r="B35" s="247" t="s">
        <v>505</v>
      </c>
      <c r="C35" s="246" t="s">
        <v>159</v>
      </c>
      <c r="D35" s="246" t="s">
        <v>142</v>
      </c>
      <c r="E35" s="247">
        <v>240</v>
      </c>
      <c r="F35" s="239">
        <v>672.3</v>
      </c>
      <c r="G35" s="239"/>
      <c r="H35" s="239"/>
      <c r="I35" s="222"/>
    </row>
    <row r="36" spans="1:9" ht="31.5" x14ac:dyDescent="0.25">
      <c r="A36" s="249" t="s">
        <v>507</v>
      </c>
      <c r="B36" s="247" t="s">
        <v>505</v>
      </c>
      <c r="C36" s="246" t="s">
        <v>159</v>
      </c>
      <c r="D36" s="246" t="s">
        <v>142</v>
      </c>
      <c r="E36" s="237">
        <v>240</v>
      </c>
      <c r="F36" s="239">
        <v>400</v>
      </c>
      <c r="G36" s="239"/>
      <c r="H36" s="239"/>
      <c r="I36" s="222"/>
    </row>
    <row r="37" spans="1:9" ht="31.5" x14ac:dyDescent="0.25">
      <c r="A37" s="244" t="s">
        <v>508</v>
      </c>
      <c r="B37" s="237" t="s">
        <v>509</v>
      </c>
      <c r="C37" s="246" t="s">
        <v>159</v>
      </c>
      <c r="D37" s="246" t="s">
        <v>142</v>
      </c>
      <c r="E37" s="238"/>
      <c r="F37" s="218">
        <v>1609</v>
      </c>
      <c r="G37" s="239">
        <v>6685.6</v>
      </c>
      <c r="H37" s="239">
        <v>6705.4</v>
      </c>
      <c r="I37" s="222"/>
    </row>
    <row r="38" spans="1:9" ht="63" x14ac:dyDescent="0.25">
      <c r="A38" s="249" t="s">
        <v>510</v>
      </c>
      <c r="B38" s="237" t="s">
        <v>511</v>
      </c>
      <c r="C38" s="246" t="s">
        <v>159</v>
      </c>
      <c r="D38" s="246" t="s">
        <v>142</v>
      </c>
      <c r="E38" s="237" t="s">
        <v>512</v>
      </c>
      <c r="F38" s="239">
        <v>1428.9</v>
      </c>
      <c r="G38" s="239"/>
      <c r="H38" s="239"/>
      <c r="I38" s="222"/>
    </row>
    <row r="39" spans="1:9" ht="31.5" x14ac:dyDescent="0.25">
      <c r="A39" s="249" t="s">
        <v>513</v>
      </c>
      <c r="B39" s="237" t="s">
        <v>514</v>
      </c>
      <c r="C39" s="246" t="s">
        <v>159</v>
      </c>
      <c r="D39" s="246" t="s">
        <v>142</v>
      </c>
      <c r="E39" s="237">
        <v>240</v>
      </c>
      <c r="F39" s="239">
        <v>1625.2</v>
      </c>
      <c r="G39" s="239"/>
      <c r="H39" s="239"/>
      <c r="I39" s="222"/>
    </row>
    <row r="40" spans="1:9" ht="31.5" x14ac:dyDescent="0.25">
      <c r="A40" s="244" t="s">
        <v>515</v>
      </c>
      <c r="B40" s="237" t="s">
        <v>516</v>
      </c>
      <c r="C40" s="246" t="s">
        <v>159</v>
      </c>
      <c r="D40" s="246" t="s">
        <v>142</v>
      </c>
      <c r="E40" s="237"/>
      <c r="F40" s="239">
        <v>846.6</v>
      </c>
      <c r="G40" s="239"/>
      <c r="H40" s="239"/>
      <c r="I40" s="222"/>
    </row>
    <row r="41" spans="1:9" ht="47.25" x14ac:dyDescent="0.25">
      <c r="A41" s="244" t="s">
        <v>517</v>
      </c>
      <c r="B41" s="237" t="s">
        <v>518</v>
      </c>
      <c r="C41" s="246" t="s">
        <v>159</v>
      </c>
      <c r="D41" s="246" t="s">
        <v>142</v>
      </c>
      <c r="E41" s="237"/>
      <c r="F41" s="239">
        <v>846.6</v>
      </c>
      <c r="G41" s="239"/>
      <c r="H41" s="239"/>
      <c r="I41" s="222"/>
    </row>
    <row r="42" spans="1:9" ht="31.5" x14ac:dyDescent="0.25">
      <c r="A42" s="233" t="s">
        <v>519</v>
      </c>
      <c r="B42" s="234" t="s">
        <v>520</v>
      </c>
      <c r="C42" s="250"/>
      <c r="D42" s="250"/>
      <c r="E42" s="234"/>
      <c r="F42" s="235">
        <v>456.6</v>
      </c>
      <c r="G42" s="235"/>
      <c r="H42" s="235"/>
      <c r="I42" s="222"/>
    </row>
    <row r="43" spans="1:9" ht="15.75" x14ac:dyDescent="0.25">
      <c r="A43" s="236" t="s">
        <v>471</v>
      </c>
      <c r="B43" s="244" t="s">
        <v>521</v>
      </c>
      <c r="C43" s="246" t="s">
        <v>107</v>
      </c>
      <c r="D43" s="246">
        <v>13</v>
      </c>
      <c r="E43" s="238"/>
      <c r="F43" s="239">
        <v>356.6</v>
      </c>
      <c r="G43" s="239"/>
      <c r="H43" s="239"/>
      <c r="I43" s="222"/>
    </row>
    <row r="44" spans="1:9" ht="15.75" x14ac:dyDescent="0.25">
      <c r="A44" s="236" t="s">
        <v>522</v>
      </c>
      <c r="B44" s="244" t="s">
        <v>523</v>
      </c>
      <c r="C44" s="246" t="s">
        <v>107</v>
      </c>
      <c r="D44" s="246">
        <v>13</v>
      </c>
      <c r="E44" s="238"/>
      <c r="F44" s="239">
        <v>356.6</v>
      </c>
      <c r="G44" s="239"/>
      <c r="H44" s="239"/>
      <c r="I44" s="222"/>
    </row>
    <row r="45" spans="1:9" ht="31.5" x14ac:dyDescent="0.25">
      <c r="A45" s="248" t="s">
        <v>524</v>
      </c>
      <c r="B45" s="237" t="s">
        <v>525</v>
      </c>
      <c r="C45" s="246" t="s">
        <v>107</v>
      </c>
      <c r="D45" s="246">
        <v>13</v>
      </c>
      <c r="E45" s="247">
        <v>240</v>
      </c>
      <c r="F45" s="239">
        <v>356.6</v>
      </c>
      <c r="G45" s="239"/>
      <c r="H45" s="239"/>
      <c r="I45" s="222"/>
    </row>
    <row r="46" spans="1:9" ht="47.25" x14ac:dyDescent="0.25">
      <c r="A46" s="236" t="s">
        <v>526</v>
      </c>
      <c r="B46" s="237" t="s">
        <v>525</v>
      </c>
      <c r="C46" s="246" t="s">
        <v>107</v>
      </c>
      <c r="D46" s="246">
        <v>13</v>
      </c>
      <c r="E46" s="237">
        <v>240</v>
      </c>
      <c r="F46" s="239">
        <v>100</v>
      </c>
      <c r="G46" s="239"/>
      <c r="H46" s="239"/>
      <c r="I46" s="222"/>
    </row>
    <row r="47" spans="1:9" ht="15.75" x14ac:dyDescent="0.25">
      <c r="A47" s="233" t="s">
        <v>527</v>
      </c>
      <c r="B47" s="234" t="s">
        <v>528</v>
      </c>
      <c r="C47" s="234"/>
      <c r="D47" s="234"/>
      <c r="E47" s="234"/>
      <c r="F47" s="235">
        <f>F48</f>
        <v>10607</v>
      </c>
      <c r="G47" s="235">
        <f t="shared" ref="G47:H48" si="7">G48</f>
        <v>10608</v>
      </c>
      <c r="H47" s="235">
        <f t="shared" si="7"/>
        <v>10609</v>
      </c>
      <c r="I47" s="222"/>
    </row>
    <row r="48" spans="1:9" ht="15.75" x14ac:dyDescent="0.25">
      <c r="A48" s="233" t="s">
        <v>316</v>
      </c>
      <c r="B48" s="234" t="s">
        <v>529</v>
      </c>
      <c r="C48" s="238"/>
      <c r="D48" s="238"/>
      <c r="E48" s="238"/>
      <c r="F48" s="235">
        <f>F49</f>
        <v>10607</v>
      </c>
      <c r="G48" s="235">
        <f t="shared" si="7"/>
        <v>10608</v>
      </c>
      <c r="H48" s="235">
        <f t="shared" si="7"/>
        <v>10609</v>
      </c>
      <c r="I48" s="222"/>
    </row>
    <row r="49" spans="1:9" ht="47.25" x14ac:dyDescent="0.25">
      <c r="A49" s="236" t="s">
        <v>530</v>
      </c>
      <c r="B49" s="237" t="s">
        <v>111</v>
      </c>
      <c r="C49" s="237"/>
      <c r="D49" s="237"/>
      <c r="E49" s="237"/>
      <c r="F49" s="239">
        <v>10607</v>
      </c>
      <c r="G49" s="239">
        <v>10608</v>
      </c>
      <c r="H49" s="239">
        <v>10609</v>
      </c>
      <c r="I49" s="222"/>
    </row>
    <row r="50" spans="1:9" ht="15.75" x14ac:dyDescent="0.25">
      <c r="A50" s="233" t="s">
        <v>106</v>
      </c>
      <c r="B50" s="234" t="s">
        <v>111</v>
      </c>
      <c r="C50" s="237" t="s">
        <v>538</v>
      </c>
      <c r="D50" s="234">
        <v>0</v>
      </c>
      <c r="E50" s="234"/>
      <c r="F50" s="235">
        <f>F51</f>
        <v>10607</v>
      </c>
      <c r="G50" s="235">
        <f t="shared" ref="G50:H52" si="8">G51</f>
        <v>10608</v>
      </c>
      <c r="H50" s="235">
        <f t="shared" si="8"/>
        <v>10609</v>
      </c>
      <c r="I50" s="222"/>
    </row>
    <row r="51" spans="1:9" ht="31.5" x14ac:dyDescent="0.25">
      <c r="A51" s="236" t="s">
        <v>288</v>
      </c>
      <c r="B51" s="237" t="s">
        <v>111</v>
      </c>
      <c r="C51" s="246" t="s">
        <v>538</v>
      </c>
      <c r="D51" s="237" t="s">
        <v>489</v>
      </c>
      <c r="E51" s="237"/>
      <c r="F51" s="239">
        <f>F52</f>
        <v>10607</v>
      </c>
      <c r="G51" s="239">
        <f t="shared" si="8"/>
        <v>10608</v>
      </c>
      <c r="H51" s="239">
        <f t="shared" si="8"/>
        <v>10609</v>
      </c>
      <c r="I51" s="222"/>
    </row>
    <row r="52" spans="1:9" ht="47.25" x14ac:dyDescent="0.25">
      <c r="A52" s="236" t="s">
        <v>531</v>
      </c>
      <c r="B52" s="237" t="s">
        <v>111</v>
      </c>
      <c r="C52" s="246" t="s">
        <v>538</v>
      </c>
      <c r="D52" s="237" t="s">
        <v>489</v>
      </c>
      <c r="E52" s="237">
        <v>100</v>
      </c>
      <c r="F52" s="239">
        <f>F53</f>
        <v>10607</v>
      </c>
      <c r="G52" s="239">
        <f t="shared" si="8"/>
        <v>10608</v>
      </c>
      <c r="H52" s="239">
        <f t="shared" si="8"/>
        <v>10609</v>
      </c>
      <c r="I52" s="222"/>
    </row>
    <row r="53" spans="1:9" ht="15.75" x14ac:dyDescent="0.25">
      <c r="A53" s="236" t="s">
        <v>532</v>
      </c>
      <c r="B53" s="237" t="s">
        <v>111</v>
      </c>
      <c r="C53" s="246" t="s">
        <v>538</v>
      </c>
      <c r="D53" s="237" t="s">
        <v>489</v>
      </c>
      <c r="E53" s="237">
        <v>120</v>
      </c>
      <c r="F53" s="239">
        <f>F49</f>
        <v>10607</v>
      </c>
      <c r="G53" s="239">
        <f t="shared" ref="G53:H53" si="9">G49</f>
        <v>10608</v>
      </c>
      <c r="H53" s="239">
        <f t="shared" si="9"/>
        <v>10609</v>
      </c>
      <c r="I53" s="222"/>
    </row>
    <row r="54" spans="1:9" ht="47.25" x14ac:dyDescent="0.25">
      <c r="A54" s="236" t="s">
        <v>392</v>
      </c>
      <c r="B54" s="237" t="s">
        <v>114</v>
      </c>
      <c r="C54" s="246" t="s">
        <v>538</v>
      </c>
      <c r="D54" s="237" t="s">
        <v>489</v>
      </c>
      <c r="E54" s="238"/>
      <c r="F54" s="239">
        <v>1183</v>
      </c>
      <c r="G54" s="239"/>
      <c r="H54" s="239"/>
      <c r="I54" s="222"/>
    </row>
    <row r="55" spans="1:9" ht="31.5" x14ac:dyDescent="0.25">
      <c r="A55" s="236" t="s">
        <v>533</v>
      </c>
      <c r="B55" s="237" t="s">
        <v>114</v>
      </c>
      <c r="C55" s="246" t="s">
        <v>538</v>
      </c>
      <c r="D55" s="237" t="s">
        <v>489</v>
      </c>
      <c r="E55" s="237">
        <v>200</v>
      </c>
      <c r="F55" s="239">
        <v>1163</v>
      </c>
      <c r="G55" s="239"/>
      <c r="H55" s="239"/>
      <c r="I55" s="222"/>
    </row>
    <row r="56" spans="1:9" ht="31.5" x14ac:dyDescent="0.25">
      <c r="A56" s="236" t="s">
        <v>413</v>
      </c>
      <c r="B56" s="237" t="s">
        <v>114</v>
      </c>
      <c r="C56" s="246" t="s">
        <v>538</v>
      </c>
      <c r="D56" s="237" t="s">
        <v>489</v>
      </c>
      <c r="E56" s="237">
        <v>240</v>
      </c>
      <c r="F56" s="239">
        <v>1163</v>
      </c>
      <c r="G56" s="239"/>
      <c r="H56" s="239"/>
      <c r="I56" s="222"/>
    </row>
    <row r="57" spans="1:9" ht="15.75" x14ac:dyDescent="0.25">
      <c r="A57" s="236" t="s">
        <v>534</v>
      </c>
      <c r="B57" s="237" t="s">
        <v>114</v>
      </c>
      <c r="C57" s="246" t="s">
        <v>538</v>
      </c>
      <c r="D57" s="237" t="s">
        <v>489</v>
      </c>
      <c r="E57" s="237">
        <v>800</v>
      </c>
      <c r="F57" s="239">
        <v>20</v>
      </c>
      <c r="G57" s="239"/>
      <c r="H57" s="239"/>
      <c r="I57" s="222"/>
    </row>
    <row r="58" spans="1:9" ht="15.75" x14ac:dyDescent="0.25">
      <c r="A58" s="236" t="s">
        <v>535</v>
      </c>
      <c r="B58" s="237" t="s">
        <v>114</v>
      </c>
      <c r="C58" s="246" t="s">
        <v>538</v>
      </c>
      <c r="D58" s="237" t="s">
        <v>489</v>
      </c>
      <c r="E58" s="237">
        <v>850</v>
      </c>
      <c r="F58" s="239">
        <v>20</v>
      </c>
      <c r="G58" s="239"/>
      <c r="H58" s="239"/>
      <c r="I58" s="222"/>
    </row>
    <row r="59" spans="1:9" ht="47.25" x14ac:dyDescent="0.25">
      <c r="A59" s="236" t="s">
        <v>536</v>
      </c>
      <c r="B59" s="237" t="s">
        <v>537</v>
      </c>
      <c r="C59" s="246" t="s">
        <v>538</v>
      </c>
      <c r="D59" s="237" t="s">
        <v>489</v>
      </c>
      <c r="E59" s="237" t="s">
        <v>490</v>
      </c>
      <c r="F59" s="239">
        <v>30</v>
      </c>
      <c r="G59" s="239"/>
      <c r="H59" s="239"/>
      <c r="I59" s="222"/>
    </row>
    <row r="60" spans="1:9" ht="31.5" x14ac:dyDescent="0.25">
      <c r="A60" s="251" t="s">
        <v>539</v>
      </c>
      <c r="B60" s="234" t="s">
        <v>540</v>
      </c>
      <c r="C60" s="234"/>
      <c r="D60" s="234"/>
      <c r="E60" s="234"/>
      <c r="F60" s="235">
        <v>453.6</v>
      </c>
      <c r="G60" s="235">
        <v>469.6</v>
      </c>
      <c r="H60" s="235">
        <v>488.5</v>
      </c>
      <c r="I60" s="222"/>
    </row>
    <row r="61" spans="1:9" ht="47.25" x14ac:dyDescent="0.25">
      <c r="A61" s="236" t="s">
        <v>541</v>
      </c>
      <c r="B61" s="237" t="s">
        <v>144</v>
      </c>
      <c r="C61" s="237"/>
      <c r="D61" s="237"/>
      <c r="E61" s="237"/>
      <c r="F61" s="239">
        <v>453.4</v>
      </c>
      <c r="G61" s="239">
        <v>469.4</v>
      </c>
      <c r="H61" s="239">
        <v>488.3</v>
      </c>
      <c r="I61" s="222"/>
    </row>
    <row r="62" spans="1:9" ht="15.75" x14ac:dyDescent="0.25">
      <c r="A62" s="233" t="s">
        <v>139</v>
      </c>
      <c r="B62" s="234" t="s">
        <v>144</v>
      </c>
      <c r="C62" s="246" t="s">
        <v>140</v>
      </c>
      <c r="D62" s="234">
        <v>0</v>
      </c>
      <c r="E62" s="234"/>
      <c r="F62" s="235">
        <v>453.4</v>
      </c>
      <c r="G62" s="235">
        <v>469.4</v>
      </c>
      <c r="H62" s="235">
        <v>488.3</v>
      </c>
      <c r="I62" s="222"/>
    </row>
    <row r="63" spans="1:9" ht="15.75" x14ac:dyDescent="0.25">
      <c r="A63" s="236" t="s">
        <v>141</v>
      </c>
      <c r="B63" s="237" t="s">
        <v>144</v>
      </c>
      <c r="C63" s="246" t="s">
        <v>140</v>
      </c>
      <c r="D63" s="246" t="s">
        <v>142</v>
      </c>
      <c r="E63" s="237"/>
      <c r="F63" s="239">
        <v>453.4</v>
      </c>
      <c r="G63" s="239">
        <v>469.4</v>
      </c>
      <c r="H63" s="239">
        <v>488.3</v>
      </c>
      <c r="I63" s="222"/>
    </row>
    <row r="64" spans="1:9" ht="47.25" x14ac:dyDescent="0.25">
      <c r="A64" s="236" t="s">
        <v>531</v>
      </c>
      <c r="B64" s="237" t="s">
        <v>144</v>
      </c>
      <c r="C64" s="246" t="s">
        <v>140</v>
      </c>
      <c r="D64" s="246" t="s">
        <v>142</v>
      </c>
      <c r="E64" s="237">
        <v>100</v>
      </c>
      <c r="F64" s="239">
        <v>453.4</v>
      </c>
      <c r="G64" s="239">
        <v>469.4</v>
      </c>
      <c r="H64" s="239">
        <v>488.3</v>
      </c>
      <c r="I64" s="222"/>
    </row>
    <row r="65" spans="1:9" ht="15.75" x14ac:dyDescent="0.25">
      <c r="A65" s="236" t="s">
        <v>532</v>
      </c>
      <c r="B65" s="237" t="s">
        <v>144</v>
      </c>
      <c r="C65" s="246" t="s">
        <v>140</v>
      </c>
      <c r="D65" s="246" t="s">
        <v>142</v>
      </c>
      <c r="E65" s="237">
        <v>120</v>
      </c>
      <c r="F65" s="239">
        <v>453.4</v>
      </c>
      <c r="G65" s="239">
        <v>469.4</v>
      </c>
      <c r="H65" s="239">
        <v>488.3</v>
      </c>
      <c r="I65" s="222"/>
    </row>
    <row r="66" spans="1:9" ht="94.5" x14ac:dyDescent="0.25">
      <c r="A66" s="236" t="s">
        <v>542</v>
      </c>
      <c r="B66" s="237" t="s">
        <v>117</v>
      </c>
      <c r="C66" s="237"/>
      <c r="D66" s="237"/>
      <c r="E66" s="237"/>
      <c r="F66" s="239">
        <v>0.2</v>
      </c>
      <c r="G66" s="239">
        <v>0.2</v>
      </c>
      <c r="H66" s="239">
        <v>0.2</v>
      </c>
      <c r="I66" s="222"/>
    </row>
    <row r="67" spans="1:9" ht="15.75" x14ac:dyDescent="0.25">
      <c r="A67" s="233" t="s">
        <v>106</v>
      </c>
      <c r="B67" s="234" t="s">
        <v>117</v>
      </c>
      <c r="C67" s="246"/>
      <c r="D67" s="237"/>
      <c r="E67" s="234"/>
      <c r="F67" s="235">
        <f>F68</f>
        <v>2567.6</v>
      </c>
      <c r="G67" s="239">
        <v>173.3</v>
      </c>
      <c r="H67" s="239">
        <v>556.29999999999995</v>
      </c>
      <c r="I67" s="222"/>
    </row>
    <row r="68" spans="1:9" ht="47.25" x14ac:dyDescent="0.25">
      <c r="A68" s="236" t="s">
        <v>392</v>
      </c>
      <c r="B68" s="237" t="s">
        <v>117</v>
      </c>
      <c r="C68" s="246" t="s">
        <v>538</v>
      </c>
      <c r="D68" s="237" t="s">
        <v>489</v>
      </c>
      <c r="E68" s="237"/>
      <c r="F68" s="239">
        <f>F69</f>
        <v>2567.6</v>
      </c>
      <c r="G68" s="239">
        <v>173.3</v>
      </c>
      <c r="H68" s="239">
        <v>556.29999999999995</v>
      </c>
      <c r="I68" s="222"/>
    </row>
    <row r="69" spans="1:9" ht="31.5" x14ac:dyDescent="0.25">
      <c r="A69" s="236" t="s">
        <v>533</v>
      </c>
      <c r="B69" s="237" t="s">
        <v>117</v>
      </c>
      <c r="C69" s="246" t="s">
        <v>538</v>
      </c>
      <c r="D69" s="237" t="s">
        <v>489</v>
      </c>
      <c r="E69" s="237">
        <v>200</v>
      </c>
      <c r="F69" s="239">
        <f>F70</f>
        <v>2567.6</v>
      </c>
      <c r="G69" s="239">
        <v>173.3</v>
      </c>
      <c r="H69" s="239">
        <v>556.29999999999995</v>
      </c>
      <c r="I69" s="222"/>
    </row>
    <row r="70" spans="1:9" ht="31.5" x14ac:dyDescent="0.25">
      <c r="A70" s="236" t="s">
        <v>413</v>
      </c>
      <c r="B70" s="237" t="s">
        <v>117</v>
      </c>
      <c r="C70" s="246" t="s">
        <v>538</v>
      </c>
      <c r="D70" s="237" t="s">
        <v>489</v>
      </c>
      <c r="E70" s="237">
        <v>240</v>
      </c>
      <c r="F70" s="239">
        <v>2567.6</v>
      </c>
      <c r="G70" s="239">
        <v>173.3</v>
      </c>
      <c r="H70" s="239">
        <v>556.29999999999995</v>
      </c>
      <c r="I70" s="222"/>
    </row>
    <row r="71" spans="1:9" ht="15.75" x14ac:dyDescent="0.25">
      <c r="A71" s="233" t="s">
        <v>409</v>
      </c>
      <c r="B71" s="234" t="s">
        <v>543</v>
      </c>
      <c r="C71" s="234"/>
      <c r="D71" s="234"/>
      <c r="E71" s="234"/>
      <c r="F71" s="235">
        <f>F72</f>
        <v>617.5</v>
      </c>
      <c r="G71" s="235"/>
      <c r="H71" s="235"/>
      <c r="I71" s="222"/>
    </row>
    <row r="72" spans="1:9" ht="15.75" x14ac:dyDescent="0.25">
      <c r="A72" s="236" t="s">
        <v>544</v>
      </c>
      <c r="B72" s="237" t="s">
        <v>545</v>
      </c>
      <c r="C72" s="237"/>
      <c r="D72" s="237"/>
      <c r="E72" s="237"/>
      <c r="F72" s="239">
        <f>F73</f>
        <v>617.5</v>
      </c>
      <c r="G72" s="239"/>
      <c r="H72" s="239">
        <v>0</v>
      </c>
      <c r="I72" s="222"/>
    </row>
    <row r="73" spans="1:9" ht="15.75" x14ac:dyDescent="0.25">
      <c r="A73" s="233" t="s">
        <v>106</v>
      </c>
      <c r="B73" s="234" t="s">
        <v>545</v>
      </c>
      <c r="C73" s="246" t="s">
        <v>107</v>
      </c>
      <c r="D73" s="246" t="s">
        <v>169</v>
      </c>
      <c r="E73" s="234"/>
      <c r="F73" s="239">
        <f>F74</f>
        <v>617.5</v>
      </c>
      <c r="G73" s="235"/>
      <c r="H73" s="239" t="s">
        <v>546</v>
      </c>
      <c r="I73" s="222"/>
    </row>
    <row r="74" spans="1:9" ht="15.75" x14ac:dyDescent="0.25">
      <c r="A74" s="236" t="s">
        <v>409</v>
      </c>
      <c r="B74" s="237" t="s">
        <v>545</v>
      </c>
      <c r="C74" s="246" t="s">
        <v>107</v>
      </c>
      <c r="D74" s="246" t="s">
        <v>169</v>
      </c>
      <c r="E74" s="237"/>
      <c r="F74" s="239">
        <f>F75</f>
        <v>617.5</v>
      </c>
      <c r="G74" s="239"/>
      <c r="H74" s="239" t="s">
        <v>547</v>
      </c>
      <c r="I74" s="222"/>
    </row>
    <row r="75" spans="1:9" ht="15.75" x14ac:dyDescent="0.25">
      <c r="A75" s="236" t="s">
        <v>534</v>
      </c>
      <c r="B75" s="237" t="s">
        <v>545</v>
      </c>
      <c r="C75" s="246" t="s">
        <v>107</v>
      </c>
      <c r="D75" s="246" t="s">
        <v>169</v>
      </c>
      <c r="E75" s="237">
        <v>800</v>
      </c>
      <c r="F75" s="239">
        <f>F76</f>
        <v>617.5</v>
      </c>
      <c r="G75" s="239"/>
      <c r="H75" s="239" t="s">
        <v>547</v>
      </c>
      <c r="I75" s="222"/>
    </row>
    <row r="76" spans="1:9" ht="15.75" x14ac:dyDescent="0.25">
      <c r="A76" s="236" t="s">
        <v>548</v>
      </c>
      <c r="B76" s="237" t="s">
        <v>545</v>
      </c>
      <c r="C76" s="246" t="s">
        <v>107</v>
      </c>
      <c r="D76" s="246" t="s">
        <v>169</v>
      </c>
      <c r="E76" s="237">
        <v>880</v>
      </c>
      <c r="F76" s="239">
        <v>617.5</v>
      </c>
      <c r="G76" s="239"/>
      <c r="H76" s="239" t="s">
        <v>547</v>
      </c>
      <c r="I76" s="222"/>
    </row>
    <row r="77" spans="1:9" ht="31.5" x14ac:dyDescent="0.25">
      <c r="A77" s="233" t="s">
        <v>549</v>
      </c>
      <c r="B77" s="234" t="s">
        <v>550</v>
      </c>
      <c r="C77" s="234"/>
      <c r="D77" s="234"/>
      <c r="E77" s="234"/>
      <c r="F77" s="235">
        <f>F78</f>
        <v>136.19999999999999</v>
      </c>
      <c r="G77" s="235">
        <f t="shared" ref="G77:H77" si="10">G78</f>
        <v>0</v>
      </c>
      <c r="H77" s="235">
        <f t="shared" si="10"/>
        <v>0</v>
      </c>
      <c r="I77" s="222"/>
    </row>
    <row r="78" spans="1:9" ht="63" x14ac:dyDescent="0.25">
      <c r="A78" s="236" t="s">
        <v>551</v>
      </c>
      <c r="B78" s="237" t="s">
        <v>552</v>
      </c>
      <c r="C78" s="237"/>
      <c r="D78" s="237"/>
      <c r="E78" s="237"/>
      <c r="F78" s="239">
        <f>F79</f>
        <v>136.19999999999999</v>
      </c>
      <c r="G78" s="239"/>
      <c r="H78" s="239"/>
      <c r="I78" s="222"/>
    </row>
    <row r="79" spans="1:9" ht="15.75" x14ac:dyDescent="0.25">
      <c r="A79" s="233" t="s">
        <v>182</v>
      </c>
      <c r="B79" s="234" t="s">
        <v>552</v>
      </c>
      <c r="C79" s="234">
        <v>10</v>
      </c>
      <c r="D79" s="234">
        <v>0</v>
      </c>
      <c r="E79" s="234"/>
      <c r="F79" s="235">
        <f>F80</f>
        <v>136.19999999999999</v>
      </c>
      <c r="G79" s="235">
        <f t="shared" ref="G79:H79" si="11">G80</f>
        <v>0</v>
      </c>
      <c r="H79" s="235">
        <f t="shared" si="11"/>
        <v>0</v>
      </c>
      <c r="I79" s="222"/>
    </row>
    <row r="80" spans="1:9" ht="15.75" x14ac:dyDescent="0.25">
      <c r="A80" s="236" t="s">
        <v>183</v>
      </c>
      <c r="B80" s="237" t="s">
        <v>552</v>
      </c>
      <c r="C80" s="237">
        <v>10</v>
      </c>
      <c r="D80" s="246" t="s">
        <v>107</v>
      </c>
      <c r="E80" s="237"/>
      <c r="F80" s="252">
        <f>F81</f>
        <v>136.19999999999999</v>
      </c>
      <c r="G80" s="239"/>
      <c r="H80" s="239"/>
      <c r="I80" s="222"/>
    </row>
    <row r="81" spans="1:9" ht="15.75" x14ac:dyDescent="0.25">
      <c r="A81" s="236" t="s">
        <v>553</v>
      </c>
      <c r="B81" s="237" t="s">
        <v>552</v>
      </c>
      <c r="C81" s="237">
        <v>10</v>
      </c>
      <c r="D81" s="246" t="s">
        <v>107</v>
      </c>
      <c r="E81" s="237">
        <v>300</v>
      </c>
      <c r="F81" s="252">
        <f>F82</f>
        <v>136.19999999999999</v>
      </c>
      <c r="G81" s="239"/>
      <c r="H81" s="239"/>
      <c r="I81" s="222"/>
    </row>
    <row r="82" spans="1:9" ht="15.75" x14ac:dyDescent="0.25">
      <c r="A82" s="236" t="s">
        <v>554</v>
      </c>
      <c r="B82" s="237" t="s">
        <v>552</v>
      </c>
      <c r="C82" s="237">
        <v>10</v>
      </c>
      <c r="D82" s="246" t="s">
        <v>107</v>
      </c>
      <c r="E82" s="237">
        <v>310</v>
      </c>
      <c r="F82" s="252">
        <v>136.19999999999999</v>
      </c>
      <c r="G82" s="239"/>
      <c r="H82" s="239"/>
      <c r="I82" s="222"/>
    </row>
    <row r="83" spans="1:9" ht="31.5" x14ac:dyDescent="0.25">
      <c r="A83" s="236" t="s">
        <v>555</v>
      </c>
      <c r="B83" s="237" t="s">
        <v>133</v>
      </c>
      <c r="C83" s="237"/>
      <c r="D83" s="237"/>
      <c r="E83" s="237"/>
      <c r="F83" s="239">
        <f>F84</f>
        <v>3</v>
      </c>
      <c r="G83" s="239">
        <f t="shared" ref="G83:H83" si="12">G84</f>
        <v>3</v>
      </c>
      <c r="H83" s="239">
        <f t="shared" si="12"/>
        <v>3</v>
      </c>
      <c r="I83" s="222"/>
    </row>
    <row r="84" spans="1:9" ht="15.75" x14ac:dyDescent="0.25">
      <c r="A84" s="233" t="s">
        <v>106</v>
      </c>
      <c r="B84" s="234" t="s">
        <v>133</v>
      </c>
      <c r="C84" s="234">
        <v>1</v>
      </c>
      <c r="D84" s="234">
        <v>0</v>
      </c>
      <c r="E84" s="234"/>
      <c r="F84" s="235">
        <f>F85</f>
        <v>3</v>
      </c>
      <c r="G84" s="235">
        <f t="shared" ref="G84:H86" si="13">G85</f>
        <v>3</v>
      </c>
      <c r="H84" s="235">
        <f t="shared" si="13"/>
        <v>3</v>
      </c>
      <c r="I84" s="222"/>
    </row>
    <row r="85" spans="1:9" ht="15.75" x14ac:dyDescent="0.25">
      <c r="A85" s="236" t="s">
        <v>125</v>
      </c>
      <c r="B85" s="237" t="s">
        <v>133</v>
      </c>
      <c r="C85" s="246" t="s">
        <v>107</v>
      </c>
      <c r="D85" s="246">
        <v>13</v>
      </c>
      <c r="E85" s="237"/>
      <c r="F85" s="239">
        <f>F86</f>
        <v>3</v>
      </c>
      <c r="G85" s="239">
        <f t="shared" si="13"/>
        <v>3</v>
      </c>
      <c r="H85" s="239">
        <f t="shared" si="13"/>
        <v>3</v>
      </c>
      <c r="I85" s="222"/>
    </row>
    <row r="86" spans="1:9" ht="31.5" x14ac:dyDescent="0.25">
      <c r="A86" s="236" t="s">
        <v>533</v>
      </c>
      <c r="B86" s="237" t="s">
        <v>133</v>
      </c>
      <c r="C86" s="246" t="s">
        <v>107</v>
      </c>
      <c r="D86" s="246">
        <v>13</v>
      </c>
      <c r="E86" s="237">
        <v>200</v>
      </c>
      <c r="F86" s="239">
        <f>F87</f>
        <v>3</v>
      </c>
      <c r="G86" s="239">
        <f t="shared" si="13"/>
        <v>3</v>
      </c>
      <c r="H86" s="239">
        <f t="shared" si="13"/>
        <v>3</v>
      </c>
      <c r="I86" s="222"/>
    </row>
    <row r="87" spans="1:9" ht="31.5" x14ac:dyDescent="0.25">
      <c r="A87" s="236" t="s">
        <v>413</v>
      </c>
      <c r="B87" s="237" t="s">
        <v>133</v>
      </c>
      <c r="C87" s="246" t="s">
        <v>107</v>
      </c>
      <c r="D87" s="246">
        <v>13</v>
      </c>
      <c r="E87" s="237">
        <v>240</v>
      </c>
      <c r="F87" s="239">
        <v>3</v>
      </c>
      <c r="G87" s="239">
        <v>3</v>
      </c>
      <c r="H87" s="239">
        <v>3</v>
      </c>
      <c r="I87" s="222"/>
    </row>
    <row r="88" spans="1:9" ht="15.75" x14ac:dyDescent="0.25">
      <c r="A88" s="233" t="s">
        <v>106</v>
      </c>
      <c r="B88" s="234" t="s">
        <v>556</v>
      </c>
      <c r="C88" s="246" t="s">
        <v>107</v>
      </c>
      <c r="D88" s="246">
        <v>13</v>
      </c>
      <c r="E88" s="234"/>
      <c r="F88" s="235">
        <v>50</v>
      </c>
      <c r="G88" s="239"/>
      <c r="H88" s="235"/>
      <c r="I88" s="222"/>
    </row>
    <row r="89" spans="1:9" ht="15.75" x14ac:dyDescent="0.25">
      <c r="A89" s="236" t="s">
        <v>125</v>
      </c>
      <c r="B89" s="237" t="s">
        <v>556</v>
      </c>
      <c r="C89" s="246" t="s">
        <v>107</v>
      </c>
      <c r="D89" s="246">
        <v>13</v>
      </c>
      <c r="E89" s="237"/>
      <c r="F89" s="239">
        <v>50</v>
      </c>
      <c r="G89" s="239"/>
      <c r="H89" s="235"/>
      <c r="I89" s="222"/>
    </row>
    <row r="90" spans="1:9" ht="31.5" x14ac:dyDescent="0.25">
      <c r="A90" s="236" t="s">
        <v>533</v>
      </c>
      <c r="B90" s="244" t="s">
        <v>556</v>
      </c>
      <c r="C90" s="246" t="s">
        <v>107</v>
      </c>
      <c r="D90" s="246">
        <v>13</v>
      </c>
      <c r="E90" s="237"/>
      <c r="F90" s="239">
        <v>50</v>
      </c>
      <c r="G90" s="235"/>
      <c r="H90" s="235"/>
      <c r="I90" s="222"/>
    </row>
    <row r="91" spans="1:9" ht="31.5" x14ac:dyDescent="0.25">
      <c r="A91" s="236" t="s">
        <v>413</v>
      </c>
      <c r="B91" s="244" t="s">
        <v>556</v>
      </c>
      <c r="C91" s="246" t="s">
        <v>107</v>
      </c>
      <c r="D91" s="246">
        <v>13</v>
      </c>
      <c r="E91" s="237"/>
      <c r="F91" s="239">
        <v>50</v>
      </c>
      <c r="G91" s="235"/>
      <c r="H91" s="235"/>
      <c r="I91" s="222"/>
    </row>
    <row r="92" spans="1:9" ht="47.25" x14ac:dyDescent="0.25">
      <c r="A92" s="236" t="s">
        <v>557</v>
      </c>
      <c r="B92" s="237" t="s">
        <v>558</v>
      </c>
      <c r="C92" s="250"/>
      <c r="D92" s="250"/>
      <c r="E92" s="234"/>
      <c r="F92" s="235">
        <v>50</v>
      </c>
      <c r="G92" s="235"/>
      <c r="H92" s="235"/>
      <c r="I92" s="222"/>
    </row>
    <row r="93" spans="1:9" ht="15.75" x14ac:dyDescent="0.25">
      <c r="A93" s="253" t="s">
        <v>187</v>
      </c>
      <c r="B93" s="254" t="s">
        <v>317</v>
      </c>
      <c r="C93" s="254" t="s">
        <v>247</v>
      </c>
      <c r="D93" s="254" t="s">
        <v>108</v>
      </c>
      <c r="E93" s="254" t="s">
        <v>376</v>
      </c>
      <c r="F93" s="255">
        <v>50</v>
      </c>
      <c r="G93" s="255">
        <v>0</v>
      </c>
      <c r="H93" s="255">
        <v>0</v>
      </c>
    </row>
    <row r="94" spans="1:9" ht="15.75" x14ac:dyDescent="0.25">
      <c r="A94" s="253" t="s">
        <v>188</v>
      </c>
      <c r="B94" s="254" t="s">
        <v>317</v>
      </c>
      <c r="C94" s="254" t="s">
        <v>247</v>
      </c>
      <c r="D94" s="254" t="s">
        <v>140</v>
      </c>
      <c r="E94" s="254" t="s">
        <v>376</v>
      </c>
      <c r="F94" s="255">
        <v>50</v>
      </c>
      <c r="G94" s="255">
        <v>0</v>
      </c>
      <c r="H94" s="255">
        <v>0</v>
      </c>
    </row>
    <row r="95" spans="1:9" ht="78.75" x14ac:dyDescent="0.25">
      <c r="A95" s="253" t="s">
        <v>373</v>
      </c>
      <c r="B95" s="254" t="s">
        <v>317</v>
      </c>
      <c r="C95" s="254" t="s">
        <v>247</v>
      </c>
      <c r="D95" s="254" t="s">
        <v>140</v>
      </c>
      <c r="E95" s="254" t="s">
        <v>333</v>
      </c>
      <c r="F95" s="243">
        <v>50</v>
      </c>
      <c r="G95" s="243">
        <v>0</v>
      </c>
      <c r="H95" s="243">
        <v>0</v>
      </c>
    </row>
    <row r="96" spans="1:9" ht="31.5" x14ac:dyDescent="0.25">
      <c r="A96" s="236" t="s">
        <v>413</v>
      </c>
      <c r="B96" s="244" t="s">
        <v>558</v>
      </c>
      <c r="C96" s="246" t="s">
        <v>107</v>
      </c>
      <c r="D96" s="237">
        <v>13</v>
      </c>
      <c r="E96" s="237"/>
      <c r="F96" s="239">
        <v>50</v>
      </c>
      <c r="G96" s="239"/>
      <c r="H96" s="239"/>
      <c r="I96" s="222"/>
    </row>
    <row r="97" spans="1:9" ht="16.5" thickBot="1" x14ac:dyDescent="0.3">
      <c r="A97" s="256" t="s">
        <v>197</v>
      </c>
      <c r="B97" s="257"/>
      <c r="C97" s="257"/>
      <c r="D97" s="257"/>
      <c r="E97" s="257"/>
      <c r="F97" s="258">
        <f>F88+F84+F77++F71+F67+F60+F47+F31+F22+F15+F27+F93</f>
        <v>42852.2</v>
      </c>
      <c r="G97" s="258">
        <f>G88+G84+G77++G71+G67+G60+G47+G31+G22+G15+G27+G93</f>
        <v>39289.700000000004</v>
      </c>
      <c r="H97" s="258">
        <f t="shared" ref="H97" si="14">H88+H84+H77++H71+H67+H60+H47+H31+H22+H15+H27+H93</f>
        <v>38926.300000000003</v>
      </c>
      <c r="I97" s="222"/>
    </row>
    <row r="98" spans="1:9" x14ac:dyDescent="0.25">
      <c r="A98" s="226"/>
      <c r="F98" s="232">
        <f>Приложение3!H99-'Пиложение 5'!F97</f>
        <v>0</v>
      </c>
      <c r="G98" s="232">
        <f>Приложение3!I99-'Пиложение 5'!G97</f>
        <v>0</v>
      </c>
      <c r="H98" s="232">
        <f>Приложение3!J99-'Пиложение 5'!H97</f>
        <v>0</v>
      </c>
    </row>
    <row r="101" spans="1:9" x14ac:dyDescent="0.25">
      <c r="A101" s="10" t="s">
        <v>265</v>
      </c>
    </row>
    <row r="102" spans="1:9" x14ac:dyDescent="0.25">
      <c r="A102" s="10" t="s">
        <v>269</v>
      </c>
      <c r="D102" t="s">
        <v>267</v>
      </c>
    </row>
  </sheetData>
  <mergeCells count="15">
    <mergeCell ref="D1:G1"/>
    <mergeCell ref="D2:G2"/>
    <mergeCell ref="G13:G14"/>
    <mergeCell ref="H13:H14"/>
    <mergeCell ref="A8:F8"/>
    <mergeCell ref="A9:F9"/>
    <mergeCell ref="A10:F10"/>
    <mergeCell ref="A13:A14"/>
    <mergeCell ref="B13:B14"/>
    <mergeCell ref="C13:C14"/>
    <mergeCell ref="D13:D14"/>
    <mergeCell ref="E13:E14"/>
    <mergeCell ref="F13:F14"/>
    <mergeCell ref="A6:F6"/>
    <mergeCell ref="A7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I19" sqref="I19"/>
    </sheetView>
  </sheetViews>
  <sheetFormatPr defaultRowHeight="15" x14ac:dyDescent="0.25"/>
  <cols>
    <col min="1" max="1" width="12.28515625" customWidth="1"/>
    <col min="2" max="2" width="34.5703125" customWidth="1"/>
    <col min="3" max="3" width="18.7109375" customWidth="1"/>
    <col min="4" max="4" width="14.140625" customWidth="1"/>
    <col min="5" max="5" width="55.7109375" customWidth="1"/>
    <col min="6" max="9" width="16.140625" customWidth="1"/>
  </cols>
  <sheetData>
    <row r="1" spans="1:9" ht="15.75" x14ac:dyDescent="0.25">
      <c r="I1" s="30" t="s">
        <v>209</v>
      </c>
    </row>
    <row r="2" spans="1:9" ht="75.75" customHeight="1" x14ac:dyDescent="0.25">
      <c r="E2" s="294" t="s">
        <v>387</v>
      </c>
      <c r="F2" s="294"/>
      <c r="G2" s="294"/>
      <c r="H2" s="294"/>
      <c r="I2" s="294"/>
    </row>
    <row r="3" spans="1:9" ht="15.75" x14ac:dyDescent="0.25">
      <c r="I3" s="31"/>
    </row>
    <row r="4" spans="1:9" ht="15.75" x14ac:dyDescent="0.25">
      <c r="A4" s="30"/>
    </row>
    <row r="5" spans="1:9" ht="15.75" x14ac:dyDescent="0.25">
      <c r="D5" s="32" t="s">
        <v>210</v>
      </c>
    </row>
    <row r="6" spans="1:9" ht="15.75" x14ac:dyDescent="0.25">
      <c r="D6" s="32" t="s">
        <v>211</v>
      </c>
    </row>
    <row r="7" spans="1:9" ht="16.5" thickBot="1" x14ac:dyDescent="0.3">
      <c r="A7" s="32" t="s">
        <v>386</v>
      </c>
    </row>
    <row r="8" spans="1:9" ht="100.5" customHeight="1" x14ac:dyDescent="0.25">
      <c r="A8" s="295" t="s">
        <v>212</v>
      </c>
      <c r="B8" s="295" t="s">
        <v>213</v>
      </c>
      <c r="C8" s="64"/>
      <c r="D8" s="64"/>
      <c r="E8" s="295" t="s">
        <v>214</v>
      </c>
      <c r="F8" s="298" t="s">
        <v>215</v>
      </c>
      <c r="G8" s="299"/>
      <c r="H8" s="300"/>
      <c r="I8" s="64"/>
    </row>
    <row r="9" spans="1:9" ht="38.25" thickBot="1" x14ac:dyDescent="0.3">
      <c r="A9" s="296"/>
      <c r="B9" s="296"/>
      <c r="C9" s="65"/>
      <c r="D9" s="65"/>
      <c r="E9" s="296"/>
      <c r="F9" s="301"/>
      <c r="G9" s="302"/>
      <c r="H9" s="303"/>
      <c r="I9" s="66" t="s">
        <v>216</v>
      </c>
    </row>
    <row r="10" spans="1:9" ht="38.25" thickBot="1" x14ac:dyDescent="0.3">
      <c r="A10" s="297"/>
      <c r="B10" s="297"/>
      <c r="C10" s="67" t="s">
        <v>217</v>
      </c>
      <c r="D10" s="67" t="s">
        <v>216</v>
      </c>
      <c r="E10" s="297"/>
      <c r="F10" s="68" t="s">
        <v>218</v>
      </c>
      <c r="G10" s="68" t="s">
        <v>219</v>
      </c>
      <c r="H10" s="68" t="s">
        <v>220</v>
      </c>
      <c r="I10" s="69"/>
    </row>
    <row r="11" spans="1:9" ht="31.5" customHeight="1" x14ac:dyDescent="0.25">
      <c r="A11" s="70"/>
      <c r="B11" s="304" t="s">
        <v>286</v>
      </c>
      <c r="C11" s="65"/>
      <c r="D11" s="124">
        <v>453.4</v>
      </c>
      <c r="E11" s="307" t="s">
        <v>221</v>
      </c>
      <c r="F11" s="65"/>
      <c r="G11" s="65"/>
      <c r="H11" s="65"/>
      <c r="I11" s="65">
        <v>453.4</v>
      </c>
    </row>
    <row r="12" spans="1:9" ht="31.5" customHeight="1" x14ac:dyDescent="0.25">
      <c r="A12" s="70"/>
      <c r="B12" s="305"/>
      <c r="C12" s="65" t="s">
        <v>222</v>
      </c>
      <c r="D12" s="65"/>
      <c r="E12" s="308"/>
      <c r="F12" s="65">
        <v>203</v>
      </c>
      <c r="G12" s="65">
        <v>8990051180</v>
      </c>
      <c r="H12" s="65">
        <v>120</v>
      </c>
      <c r="I12" s="65"/>
    </row>
    <row r="13" spans="1:9" ht="31.5" customHeight="1" x14ac:dyDescent="0.25">
      <c r="A13" s="70"/>
      <c r="B13" s="305"/>
      <c r="C13" s="71"/>
      <c r="D13" s="71"/>
      <c r="E13" s="308"/>
      <c r="F13" s="65"/>
      <c r="G13" s="71"/>
      <c r="H13" s="71"/>
      <c r="I13" s="71"/>
    </row>
    <row r="14" spans="1:9" ht="31.5" customHeight="1" thickBot="1" x14ac:dyDescent="0.3">
      <c r="A14" s="72">
        <v>1</v>
      </c>
      <c r="B14" s="306"/>
      <c r="C14" s="69"/>
      <c r="D14" s="69"/>
      <c r="E14" s="309"/>
      <c r="F14" s="69"/>
      <c r="G14" s="69"/>
      <c r="H14" s="69"/>
      <c r="I14" s="69"/>
    </row>
    <row r="15" spans="1:9" ht="233.25" customHeight="1" thickBot="1" x14ac:dyDescent="0.3">
      <c r="A15" s="72">
        <v>2</v>
      </c>
      <c r="B15" s="74" t="s">
        <v>223</v>
      </c>
      <c r="C15" s="67" t="s">
        <v>224</v>
      </c>
      <c r="D15" s="67">
        <v>0.2</v>
      </c>
      <c r="E15" s="74" t="s">
        <v>225</v>
      </c>
      <c r="F15" s="67">
        <v>104</v>
      </c>
      <c r="G15" s="67">
        <v>8990072390</v>
      </c>
      <c r="H15" s="67">
        <v>244</v>
      </c>
      <c r="I15" s="67">
        <v>0.2</v>
      </c>
    </row>
    <row r="16" spans="1:9" ht="18.75" x14ac:dyDescent="0.25">
      <c r="A16" s="291"/>
      <c r="B16" s="75"/>
      <c r="C16" s="291"/>
      <c r="D16" s="76"/>
      <c r="E16" s="310"/>
      <c r="F16" s="291"/>
      <c r="G16" s="291"/>
      <c r="H16" s="291"/>
      <c r="I16" s="76"/>
    </row>
    <row r="17" spans="1:14" ht="18.75" x14ac:dyDescent="0.25">
      <c r="A17" s="292"/>
      <c r="B17" s="75" t="s">
        <v>226</v>
      </c>
      <c r="C17" s="292"/>
      <c r="D17" s="76">
        <f>D11+D15</f>
        <v>453.59999999999997</v>
      </c>
      <c r="E17" s="311"/>
      <c r="F17" s="292"/>
      <c r="G17" s="292"/>
      <c r="H17" s="292"/>
      <c r="I17" s="76">
        <f>D17</f>
        <v>453.59999999999997</v>
      </c>
    </row>
    <row r="18" spans="1:14" ht="19.5" thickBot="1" x14ac:dyDescent="0.3">
      <c r="A18" s="293"/>
      <c r="B18" s="77"/>
      <c r="C18" s="293"/>
      <c r="D18" s="69"/>
      <c r="E18" s="312"/>
      <c r="F18" s="293"/>
      <c r="G18" s="293"/>
      <c r="H18" s="293"/>
      <c r="I18" s="69"/>
    </row>
    <row r="19" spans="1:14" x14ac:dyDescent="0.25">
      <c r="A19" s="33"/>
    </row>
    <row r="22" spans="1:14" x14ac:dyDescent="0.25">
      <c r="A22" s="10" t="s">
        <v>265</v>
      </c>
      <c r="B22" s="10"/>
      <c r="C22" s="59"/>
      <c r="D22" s="56"/>
      <c r="E22" s="56"/>
      <c r="F22" s="56"/>
      <c r="G22" s="56"/>
      <c r="H22" s="56"/>
      <c r="I22" s="56"/>
      <c r="J22" s="56"/>
      <c r="K22" s="56"/>
      <c r="L22" s="57"/>
      <c r="M22" s="57"/>
      <c r="N22" s="57"/>
    </row>
    <row r="23" spans="1:14" x14ac:dyDescent="0.25">
      <c r="A23" s="10" t="s">
        <v>269</v>
      </c>
      <c r="B23" s="10"/>
      <c r="C23" s="60"/>
      <c r="D23" s="137"/>
      <c r="E23" s="137" t="s">
        <v>267</v>
      </c>
      <c r="F23" s="137"/>
      <c r="G23" s="137"/>
      <c r="H23" s="137"/>
      <c r="I23" s="137"/>
      <c r="J23" s="137"/>
      <c r="K23" s="137"/>
      <c r="L23" s="137"/>
      <c r="M23" s="137"/>
      <c r="N23" s="50"/>
    </row>
    <row r="24" spans="1:14" x14ac:dyDescent="0.25">
      <c r="A24" s="61"/>
      <c r="B24" s="59"/>
      <c r="C24" s="59"/>
      <c r="D24" s="56"/>
      <c r="E24" s="56"/>
      <c r="F24" s="56"/>
      <c r="G24" s="56"/>
      <c r="H24" s="56"/>
      <c r="I24" s="56"/>
      <c r="J24" s="56"/>
      <c r="K24" s="56"/>
      <c r="L24" s="57"/>
      <c r="M24" s="57"/>
      <c r="N24" s="58"/>
    </row>
    <row r="25" spans="1:14" x14ac:dyDescent="0.25">
      <c r="A25" s="59"/>
      <c r="B25" s="59"/>
      <c r="C25" s="59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8"/>
    </row>
    <row r="26" spans="1:14" x14ac:dyDescent="0.25">
      <c r="A26" s="59"/>
      <c r="B26" s="59"/>
      <c r="C26" s="59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8"/>
    </row>
    <row r="27" spans="1:14" x14ac:dyDescent="0.25">
      <c r="A27" s="59"/>
      <c r="B27" s="59"/>
      <c r="C27" s="59"/>
      <c r="D27" s="56"/>
      <c r="E27" s="56"/>
      <c r="F27" s="56"/>
      <c r="G27" s="56"/>
      <c r="H27" s="56"/>
      <c r="I27" s="56"/>
      <c r="J27" s="56"/>
      <c r="K27" s="56"/>
      <c r="L27" s="57"/>
      <c r="M27" s="57"/>
      <c r="N27" s="58"/>
    </row>
    <row r="28" spans="1:14" x14ac:dyDescent="0.25">
      <c r="A28" s="10"/>
      <c r="B28" s="10"/>
      <c r="C28" s="59"/>
      <c r="D28" s="56"/>
      <c r="E28" s="56"/>
      <c r="F28" s="56"/>
      <c r="G28" s="56"/>
      <c r="H28" s="56"/>
      <c r="I28" s="56"/>
      <c r="J28" s="56"/>
      <c r="K28" s="56"/>
      <c r="L28" s="56"/>
      <c r="M28" s="13"/>
      <c r="N28" s="58"/>
    </row>
  </sheetData>
  <mergeCells count="13">
    <mergeCell ref="H16:H18"/>
    <mergeCell ref="E2:I2"/>
    <mergeCell ref="A8:A10"/>
    <mergeCell ref="B8:B10"/>
    <mergeCell ref="E8:E10"/>
    <mergeCell ref="F8:H9"/>
    <mergeCell ref="B11:B14"/>
    <mergeCell ref="E11:E14"/>
    <mergeCell ref="A16:A18"/>
    <mergeCell ref="C16:C18"/>
    <mergeCell ref="E16:E18"/>
    <mergeCell ref="F16:F18"/>
    <mergeCell ref="G16:G18"/>
  </mergeCells>
  <pageMargins left="0.7" right="0.7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H2" sqref="H2:K2"/>
    </sheetView>
  </sheetViews>
  <sheetFormatPr defaultRowHeight="15" x14ac:dyDescent="0.25"/>
  <cols>
    <col min="1" max="12" width="18.42578125" customWidth="1"/>
  </cols>
  <sheetData>
    <row r="1" spans="1:12" ht="15.75" x14ac:dyDescent="0.25">
      <c r="K1" s="30" t="s">
        <v>227</v>
      </c>
    </row>
    <row r="2" spans="1:12" ht="91.5" customHeight="1" x14ac:dyDescent="0.3">
      <c r="A2" s="79"/>
      <c r="B2" s="79"/>
      <c r="C2" s="79"/>
      <c r="D2" s="79"/>
      <c r="E2" s="79"/>
      <c r="F2" s="79"/>
      <c r="G2" s="79"/>
      <c r="H2" s="326" t="s">
        <v>562</v>
      </c>
      <c r="I2" s="326"/>
      <c r="J2" s="326"/>
      <c r="K2" s="326"/>
    </row>
    <row r="3" spans="1:12" ht="18.75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62"/>
    </row>
    <row r="4" spans="1:12" ht="18.75" x14ac:dyDescent="0.3">
      <c r="A4" s="39"/>
      <c r="B4" s="79"/>
      <c r="C4" s="79"/>
      <c r="D4" s="39" t="s">
        <v>210</v>
      </c>
      <c r="E4" s="79"/>
      <c r="F4" s="79"/>
      <c r="G4" s="79"/>
      <c r="H4" s="79"/>
      <c r="I4" s="79"/>
      <c r="J4" s="79"/>
      <c r="K4" s="79"/>
    </row>
    <row r="5" spans="1:12" ht="18.75" x14ac:dyDescent="0.3">
      <c r="A5" s="39"/>
      <c r="B5" s="79"/>
      <c r="C5" s="79"/>
      <c r="D5" s="39" t="s">
        <v>228</v>
      </c>
      <c r="E5" s="79"/>
      <c r="F5" s="79"/>
      <c r="G5" s="79"/>
      <c r="H5" s="79"/>
      <c r="I5" s="79"/>
      <c r="J5" s="79"/>
      <c r="K5" s="79"/>
    </row>
    <row r="6" spans="1:12" ht="19.5" thickBot="1" x14ac:dyDescent="0.35">
      <c r="A6" s="39"/>
      <c r="B6" s="79"/>
      <c r="C6" s="79"/>
      <c r="D6" s="39" t="s">
        <v>388</v>
      </c>
      <c r="E6" s="79"/>
      <c r="F6" s="79"/>
      <c r="G6" s="79"/>
      <c r="H6" s="79"/>
      <c r="I6" s="79"/>
      <c r="J6" s="79"/>
      <c r="K6" s="79"/>
    </row>
    <row r="7" spans="1:12" ht="18.75" x14ac:dyDescent="0.25">
      <c r="A7" s="295" t="s">
        <v>212</v>
      </c>
      <c r="B7" s="295" t="s">
        <v>213</v>
      </c>
      <c r="C7" s="64"/>
      <c r="D7" s="298"/>
      <c r="E7" s="300"/>
      <c r="F7" s="295" t="s">
        <v>214</v>
      </c>
      <c r="G7" s="298" t="s">
        <v>215</v>
      </c>
      <c r="H7" s="299"/>
      <c r="I7" s="300"/>
      <c r="J7" s="298"/>
      <c r="K7" s="300"/>
      <c r="L7" s="313"/>
    </row>
    <row r="8" spans="1:12" ht="19.5" thickBot="1" x14ac:dyDescent="0.3">
      <c r="A8" s="296"/>
      <c r="B8" s="296"/>
      <c r="C8" s="65"/>
      <c r="D8" s="316"/>
      <c r="E8" s="317"/>
      <c r="F8" s="296"/>
      <c r="G8" s="301"/>
      <c r="H8" s="302"/>
      <c r="I8" s="303"/>
      <c r="J8" s="318" t="s">
        <v>216</v>
      </c>
      <c r="K8" s="319"/>
      <c r="L8" s="313"/>
    </row>
    <row r="9" spans="1:12" ht="38.25" thickBot="1" x14ac:dyDescent="0.3">
      <c r="A9" s="296"/>
      <c r="B9" s="296"/>
      <c r="C9" s="65" t="s">
        <v>217</v>
      </c>
      <c r="D9" s="301" t="s">
        <v>216</v>
      </c>
      <c r="E9" s="303"/>
      <c r="F9" s="296"/>
      <c r="G9" s="307" t="s">
        <v>218</v>
      </c>
      <c r="H9" s="307" t="s">
        <v>219</v>
      </c>
      <c r="I9" s="307" t="s">
        <v>220</v>
      </c>
      <c r="J9" s="320"/>
      <c r="K9" s="321"/>
      <c r="L9" s="28"/>
    </row>
    <row r="10" spans="1:12" ht="19.5" thickBot="1" x14ac:dyDescent="0.3">
      <c r="A10" s="297"/>
      <c r="B10" s="297"/>
      <c r="C10" s="80"/>
      <c r="D10" s="67" t="s">
        <v>279</v>
      </c>
      <c r="E10" s="67" t="s">
        <v>384</v>
      </c>
      <c r="F10" s="297"/>
      <c r="G10" s="309"/>
      <c r="H10" s="309"/>
      <c r="I10" s="309"/>
      <c r="J10" s="67" t="s">
        <v>384</v>
      </c>
      <c r="K10" s="67" t="s">
        <v>279</v>
      </c>
      <c r="L10" s="28"/>
    </row>
    <row r="11" spans="1:12" ht="18.75" x14ac:dyDescent="0.25">
      <c r="A11" s="70"/>
      <c r="B11" s="314" t="s">
        <v>287</v>
      </c>
      <c r="C11" s="65"/>
      <c r="D11" s="65"/>
      <c r="E11" s="65"/>
      <c r="F11" s="323" t="s">
        <v>221</v>
      </c>
      <c r="G11" s="65"/>
      <c r="H11" s="65"/>
      <c r="I11" s="65"/>
      <c r="J11" s="295">
        <v>0</v>
      </c>
      <c r="K11" s="295">
        <v>0</v>
      </c>
      <c r="L11" s="313"/>
    </row>
    <row r="12" spans="1:12" ht="37.5" x14ac:dyDescent="0.25">
      <c r="A12" s="70"/>
      <c r="B12" s="322"/>
      <c r="C12" s="65" t="s">
        <v>222</v>
      </c>
      <c r="D12" s="65">
        <v>469.4</v>
      </c>
      <c r="E12" s="65">
        <v>488.3</v>
      </c>
      <c r="F12" s="324"/>
      <c r="G12" s="65">
        <v>203</v>
      </c>
      <c r="H12" s="65">
        <v>8990051180</v>
      </c>
      <c r="I12" s="65">
        <v>120</v>
      </c>
      <c r="J12" s="296"/>
      <c r="K12" s="296"/>
      <c r="L12" s="313"/>
    </row>
    <row r="13" spans="1:12" ht="18.75" x14ac:dyDescent="0.25">
      <c r="A13" s="70"/>
      <c r="B13" s="322"/>
      <c r="C13" s="81"/>
      <c r="D13" s="81"/>
      <c r="E13" s="81"/>
      <c r="F13" s="324"/>
      <c r="G13" s="65"/>
      <c r="H13" s="81"/>
      <c r="I13" s="81"/>
      <c r="J13" s="296"/>
      <c r="K13" s="296"/>
      <c r="L13" s="313"/>
    </row>
    <row r="14" spans="1:12" ht="39.75" customHeight="1" thickBot="1" x14ac:dyDescent="0.3">
      <c r="A14" s="72">
        <v>1</v>
      </c>
      <c r="B14" s="315"/>
      <c r="C14" s="80"/>
      <c r="D14" s="80"/>
      <c r="E14" s="80"/>
      <c r="F14" s="325"/>
      <c r="G14" s="80"/>
      <c r="H14" s="80"/>
      <c r="I14" s="80"/>
      <c r="J14" s="297"/>
      <c r="K14" s="297"/>
      <c r="L14" s="313"/>
    </row>
    <row r="15" spans="1:12" ht="18.75" x14ac:dyDescent="0.25">
      <c r="A15" s="73"/>
      <c r="B15" s="314" t="s">
        <v>229</v>
      </c>
      <c r="C15" s="65"/>
      <c r="D15" s="65"/>
      <c r="E15" s="65"/>
      <c r="F15" s="314" t="s">
        <v>225</v>
      </c>
      <c r="G15" s="65"/>
      <c r="H15" s="65"/>
      <c r="I15" s="65"/>
      <c r="J15" s="65"/>
      <c r="K15" s="65"/>
      <c r="L15" s="313"/>
    </row>
    <row r="16" spans="1:12" ht="114.75" customHeight="1" thickBot="1" x14ac:dyDescent="0.3">
      <c r="A16" s="72">
        <v>2</v>
      </c>
      <c r="B16" s="315"/>
      <c r="C16" s="67" t="s">
        <v>224</v>
      </c>
      <c r="D16" s="67">
        <v>0.2</v>
      </c>
      <c r="E16" s="67">
        <v>0.2</v>
      </c>
      <c r="F16" s="315"/>
      <c r="G16" s="67">
        <v>104</v>
      </c>
      <c r="H16" s="67">
        <v>8990072390</v>
      </c>
      <c r="I16" s="67">
        <v>244</v>
      </c>
      <c r="J16" s="67">
        <v>0.2</v>
      </c>
      <c r="K16" s="67">
        <v>0.2</v>
      </c>
      <c r="L16" s="313"/>
    </row>
    <row r="17" spans="1:12" ht="18.75" x14ac:dyDescent="0.25">
      <c r="A17" s="291"/>
      <c r="B17" s="78"/>
      <c r="C17" s="291"/>
      <c r="D17" s="291">
        <f>SUM(D11:D16)</f>
        <v>469.59999999999997</v>
      </c>
      <c r="E17" s="291">
        <f>SUM(E11:E16)</f>
        <v>488.5</v>
      </c>
      <c r="F17" s="310"/>
      <c r="G17" s="291"/>
      <c r="H17" s="291"/>
      <c r="I17" s="291"/>
      <c r="J17" s="291">
        <f>J11+J16</f>
        <v>0.2</v>
      </c>
      <c r="K17" s="291">
        <f>K11+K16</f>
        <v>0.2</v>
      </c>
      <c r="L17" s="313"/>
    </row>
    <row r="18" spans="1:12" ht="18.75" x14ac:dyDescent="0.25">
      <c r="A18" s="292"/>
      <c r="B18" s="78" t="s">
        <v>226</v>
      </c>
      <c r="C18" s="292"/>
      <c r="D18" s="292"/>
      <c r="E18" s="292"/>
      <c r="F18" s="311"/>
      <c r="G18" s="292"/>
      <c r="H18" s="292"/>
      <c r="I18" s="292"/>
      <c r="J18" s="292"/>
      <c r="K18" s="292"/>
      <c r="L18" s="313"/>
    </row>
    <row r="19" spans="1:12" ht="19.5" thickBot="1" x14ac:dyDescent="0.3">
      <c r="A19" s="293"/>
      <c r="B19" s="77"/>
      <c r="C19" s="293"/>
      <c r="D19" s="293"/>
      <c r="E19" s="293"/>
      <c r="F19" s="312"/>
      <c r="G19" s="293"/>
      <c r="H19" s="293"/>
      <c r="I19" s="293"/>
      <c r="J19" s="293"/>
      <c r="K19" s="293"/>
      <c r="L19" s="313"/>
    </row>
    <row r="20" spans="1:12" x14ac:dyDescent="0.25">
      <c r="A20" s="33"/>
    </row>
    <row r="22" spans="1:12" x14ac:dyDescent="0.25">
      <c r="A22" s="10" t="s">
        <v>265</v>
      </c>
      <c r="B22" s="10"/>
      <c r="C22" s="59"/>
      <c r="D22" s="56"/>
      <c r="E22" s="56"/>
    </row>
    <row r="23" spans="1:12" x14ac:dyDescent="0.25">
      <c r="A23" s="10" t="s">
        <v>269</v>
      </c>
      <c r="B23" s="10"/>
      <c r="C23" s="60"/>
      <c r="D23" s="137"/>
      <c r="E23" s="137" t="s">
        <v>267</v>
      </c>
    </row>
  </sheetData>
  <mergeCells count="34">
    <mergeCell ref="H2:K2"/>
    <mergeCell ref="A7:A10"/>
    <mergeCell ref="B7:B10"/>
    <mergeCell ref="D7:E7"/>
    <mergeCell ref="F7:F10"/>
    <mergeCell ref="G7:I8"/>
    <mergeCell ref="J7:K7"/>
    <mergeCell ref="L11:L14"/>
    <mergeCell ref="B15:B16"/>
    <mergeCell ref="F15:F16"/>
    <mergeCell ref="L15:L16"/>
    <mergeCell ref="L7:L8"/>
    <mergeCell ref="D8:E8"/>
    <mergeCell ref="J8:K8"/>
    <mergeCell ref="D9:E9"/>
    <mergeCell ref="G9:G10"/>
    <mergeCell ref="H9:H10"/>
    <mergeCell ref="I9:I10"/>
    <mergeCell ref="J9:K9"/>
    <mergeCell ref="B11:B14"/>
    <mergeCell ref="F11:F14"/>
    <mergeCell ref="J11:J14"/>
    <mergeCell ref="K11:K14"/>
    <mergeCell ref="H17:H19"/>
    <mergeCell ref="I17:I19"/>
    <mergeCell ref="J17:J19"/>
    <mergeCell ref="K17:K19"/>
    <mergeCell ref="L17:L19"/>
    <mergeCell ref="G17:G19"/>
    <mergeCell ref="A17:A19"/>
    <mergeCell ref="C17:C19"/>
    <mergeCell ref="D17:D19"/>
    <mergeCell ref="E17:E19"/>
    <mergeCell ref="F17:F19"/>
  </mergeCells>
  <pageMargins left="0.7" right="0.7" top="0.75" bottom="0.75" header="0.3" footer="0.3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5" workbookViewId="0">
      <selection activeCell="A27" sqref="A27"/>
    </sheetView>
  </sheetViews>
  <sheetFormatPr defaultRowHeight="15" x14ac:dyDescent="0.25"/>
  <cols>
    <col min="1" max="1" width="50.42578125" customWidth="1"/>
    <col min="2" max="2" width="28.140625" customWidth="1"/>
  </cols>
  <sheetData>
    <row r="1" spans="1:2" ht="32.25" customHeight="1" x14ac:dyDescent="0.25">
      <c r="B1" s="47" t="s">
        <v>230</v>
      </c>
    </row>
    <row r="2" spans="1:2" ht="65.25" customHeight="1" x14ac:dyDescent="0.25">
      <c r="A2" s="327" t="s">
        <v>563</v>
      </c>
      <c r="B2" s="327"/>
    </row>
    <row r="4" spans="1:2" ht="15" customHeight="1" x14ac:dyDescent="0.25">
      <c r="A4" s="328" t="s">
        <v>231</v>
      </c>
      <c r="B4" s="328"/>
    </row>
    <row r="5" spans="1:2" ht="15" customHeight="1" x14ac:dyDescent="0.25">
      <c r="A5" s="328" t="s">
        <v>443</v>
      </c>
      <c r="B5" s="328"/>
    </row>
    <row r="6" spans="1:2" x14ac:dyDescent="0.25">
      <c r="A6" s="166"/>
      <c r="B6" s="166"/>
    </row>
    <row r="7" spans="1:2" x14ac:dyDescent="0.25">
      <c r="A7" s="164" t="s">
        <v>232</v>
      </c>
      <c r="B7" s="181"/>
    </row>
    <row r="8" spans="1:2" x14ac:dyDescent="0.25">
      <c r="A8" s="329" t="s">
        <v>233</v>
      </c>
      <c r="B8" s="330" t="s">
        <v>444</v>
      </c>
    </row>
    <row r="9" spans="1:2" x14ac:dyDescent="0.25">
      <c r="A9" s="329"/>
      <c r="B9" s="331"/>
    </row>
    <row r="10" spans="1:2" x14ac:dyDescent="0.25">
      <c r="A10" s="167"/>
      <c r="B10" s="168"/>
    </row>
    <row r="11" spans="1:2" ht="45" x14ac:dyDescent="0.25">
      <c r="A11" s="183" t="s">
        <v>273</v>
      </c>
      <c r="B11" s="170"/>
    </row>
    <row r="12" spans="1:2" x14ac:dyDescent="0.25">
      <c r="A12" s="169" t="s">
        <v>234</v>
      </c>
      <c r="B12" s="170">
        <v>90.6</v>
      </c>
    </row>
    <row r="13" spans="1:2" x14ac:dyDescent="0.25">
      <c r="A13" s="169" t="s">
        <v>235</v>
      </c>
      <c r="B13" s="170">
        <v>0.9</v>
      </c>
    </row>
    <row r="14" spans="1:2" x14ac:dyDescent="0.25">
      <c r="A14" s="171" t="s">
        <v>236</v>
      </c>
      <c r="B14" s="184">
        <v>91.5</v>
      </c>
    </row>
    <row r="15" spans="1:2" ht="90" x14ac:dyDescent="0.25">
      <c r="A15" s="183" t="s">
        <v>445</v>
      </c>
      <c r="B15" s="170"/>
    </row>
    <row r="16" spans="1:2" x14ac:dyDescent="0.25">
      <c r="A16" s="169" t="s">
        <v>234</v>
      </c>
      <c r="B16" s="170">
        <v>45.2</v>
      </c>
    </row>
    <row r="17" spans="1:7" x14ac:dyDescent="0.25">
      <c r="A17" s="169" t="s">
        <v>235</v>
      </c>
      <c r="B17" s="170">
        <v>0.4</v>
      </c>
    </row>
    <row r="18" spans="1:7" x14ac:dyDescent="0.25">
      <c r="A18" s="171" t="s">
        <v>236</v>
      </c>
      <c r="B18" s="184">
        <v>45.6</v>
      </c>
    </row>
    <row r="19" spans="1:7" ht="90" x14ac:dyDescent="0.25">
      <c r="A19" s="180" t="s">
        <v>446</v>
      </c>
      <c r="B19" s="185"/>
      <c r="G19" t="s">
        <v>237</v>
      </c>
    </row>
    <row r="20" spans="1:7" x14ac:dyDescent="0.25">
      <c r="A20" s="177" t="s">
        <v>234</v>
      </c>
      <c r="B20" s="178">
        <v>74.599999999999994</v>
      </c>
    </row>
    <row r="21" spans="1:7" x14ac:dyDescent="0.25">
      <c r="A21" s="177" t="s">
        <v>235</v>
      </c>
      <c r="B21" s="178">
        <v>0.5</v>
      </c>
    </row>
    <row r="22" spans="1:7" x14ac:dyDescent="0.25">
      <c r="A22" s="179" t="s">
        <v>236</v>
      </c>
      <c r="B22" s="185">
        <v>75.099999999999994</v>
      </c>
    </row>
    <row r="23" spans="1:7" ht="49.5" customHeight="1" x14ac:dyDescent="0.25">
      <c r="A23" s="183" t="s">
        <v>447</v>
      </c>
      <c r="B23" s="172"/>
    </row>
    <row r="24" spans="1:7" x14ac:dyDescent="0.25">
      <c r="A24" s="169" t="s">
        <v>234</v>
      </c>
      <c r="B24" s="170">
        <v>90.6</v>
      </c>
    </row>
    <row r="25" spans="1:7" x14ac:dyDescent="0.25">
      <c r="A25" s="169" t="s">
        <v>235</v>
      </c>
      <c r="B25" s="170">
        <v>0.9</v>
      </c>
    </row>
    <row r="26" spans="1:7" x14ac:dyDescent="0.25">
      <c r="A26" s="171" t="s">
        <v>236</v>
      </c>
      <c r="B26" s="184">
        <v>91.5</v>
      </c>
    </row>
    <row r="27" spans="1:7" ht="60" x14ac:dyDescent="0.25">
      <c r="A27" s="183" t="s">
        <v>448</v>
      </c>
      <c r="B27" s="172"/>
    </row>
    <row r="28" spans="1:7" x14ac:dyDescent="0.25">
      <c r="A28" s="169" t="s">
        <v>235</v>
      </c>
      <c r="B28" s="170">
        <v>0.4</v>
      </c>
    </row>
    <row r="29" spans="1:7" x14ac:dyDescent="0.25">
      <c r="A29" s="171" t="s">
        <v>236</v>
      </c>
      <c r="B29" s="184">
        <v>0.4</v>
      </c>
    </row>
    <row r="30" spans="1:7" ht="15.75" x14ac:dyDescent="0.25">
      <c r="A30" s="173" t="s">
        <v>238</v>
      </c>
      <c r="B30" s="174">
        <v>304.09999999999997</v>
      </c>
    </row>
    <row r="31" spans="1:7" x14ac:dyDescent="0.25">
      <c r="A31" s="48"/>
      <c r="B31" s="182"/>
    </row>
    <row r="32" spans="1:7" x14ac:dyDescent="0.25">
      <c r="A32" s="175" t="s">
        <v>449</v>
      </c>
      <c r="B32" s="165"/>
    </row>
    <row r="33" spans="1:5" x14ac:dyDescent="0.25">
      <c r="A33" s="175" t="s">
        <v>450</v>
      </c>
      <c r="B33" s="165"/>
    </row>
    <row r="34" spans="1:5" x14ac:dyDescent="0.25">
      <c r="A34" s="176" t="s">
        <v>451</v>
      </c>
      <c r="B34" s="165"/>
    </row>
    <row r="36" spans="1:5" x14ac:dyDescent="0.25">
      <c r="A36" s="34"/>
    </row>
    <row r="37" spans="1:5" x14ac:dyDescent="0.25">
      <c r="A37" s="10" t="s">
        <v>265</v>
      </c>
      <c r="B37" s="10"/>
      <c r="C37" s="59"/>
      <c r="D37" s="56"/>
      <c r="E37" s="56"/>
    </row>
    <row r="38" spans="1:5" x14ac:dyDescent="0.25">
      <c r="A38" s="10" t="s">
        <v>269</v>
      </c>
      <c r="B38" s="134" t="s">
        <v>267</v>
      </c>
      <c r="C38" s="60"/>
      <c r="D38" s="137"/>
      <c r="E38" s="137"/>
    </row>
  </sheetData>
  <mergeCells count="5">
    <mergeCell ref="A2:B2"/>
    <mergeCell ref="A4:B4"/>
    <mergeCell ref="A5:B5"/>
    <mergeCell ref="A8:A9"/>
    <mergeCell ref="B8:B9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Приложение 1</vt:lpstr>
      <vt:lpstr>Приложение2</vt:lpstr>
      <vt:lpstr>Приложение3</vt:lpstr>
      <vt:lpstr>Приложение 4</vt:lpstr>
      <vt:lpstr>Приложение4</vt:lpstr>
      <vt:lpstr>Пиложение 5</vt:lpstr>
      <vt:lpstr>Приложение6</vt:lpstr>
      <vt:lpstr>Приложение7</vt:lpstr>
      <vt:lpstr>Приложение8</vt:lpstr>
      <vt:lpstr>Приложение 9</vt:lpstr>
      <vt:lpstr>Приложение10</vt:lpstr>
      <vt:lpstr>'Приложение 1'!PRB_D_IF_Rep_1</vt:lpstr>
      <vt:lpstr>Приложение2!XEON1_Budget08K_PRB_D_IF_Rep_2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2025-11-19T15:21:17Z</dcterms:modified>
</cp:coreProperties>
</file>